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sharepoint\DavWWWRoot\sirr\Shared Documents\1_STRATESKI_PLAN\NACRTI PRAVILNIKA\Pravilnik_73.05\PREDLOSCI_I_UPUTE_I-73.05\"/>
    </mc:Choice>
  </mc:AlternateContent>
  <bookViews>
    <workbookView xWindow="0" yWindow="0" windowWidth="28800" windowHeight="11625"/>
  </bookViews>
  <sheets>
    <sheet name="TTIP 73-05" sheetId="1" r:id="rId1"/>
    <sheet name="Uputa za popunjavanje tablice" sheetId="17" r:id="rId2"/>
    <sheet name="Sheet1" sheetId="16" state="hidden" r:id="rId3"/>
  </sheets>
  <externalReferences>
    <externalReference r:id="rId4"/>
  </externalReferences>
  <definedNames>
    <definedName name="DA">'[1]PLAN NABAVE-TTIP'!$B$51:$B$52</definedName>
    <definedName name="Građenje">#REF!</definedName>
    <definedName name="građenje.životinje">#REF!</definedName>
    <definedName name="inenzitet">#REF!</definedName>
    <definedName name="intenzitet">#REF!</definedName>
    <definedName name="intenzitet.potpore">#REF!</definedName>
    <definedName name="iznos.potpore">#REF!</definedName>
    <definedName name="korisnik.je.početnik">#REF!</definedName>
    <definedName name="Korisnik.je.početnik?">#REF!</definedName>
    <definedName name="početnik">#REF!</definedName>
    <definedName name="_xlnm.Print_Area" localSheetId="0">'TTIP 73-05'!$A$1:$H$37</definedName>
    <definedName name="sp.mehanizacija">#REF!</definedName>
    <definedName name="sp.ostalo">#REF!</definedName>
    <definedName name="sp.ostalo.oprema">#REF!</definedName>
    <definedName name="sp.uređenje">#REF!</definedName>
    <definedName name="UZGOJ_CVIJEĆA__UKRASNOG_BILJA__LJEKOVITOG__ZAČINSKOG_I_AROMATIČNOG_BILJA__SA_PRIPADAJUĆOM_OPREMOM_I_INFRASTRUKTUROM_U_SKLOPU_POLJOPRIVREDNOG_GOSPODARSTVA">#REF!</definedName>
    <definedName name="vp.građenje1">#REF!</definedName>
    <definedName name="vp.građenje2">#REF!</definedName>
    <definedName name="vp.građenje3">#REF!</definedName>
    <definedName name="vp.mehanizacija">#REF!</definedName>
    <definedName name="vp.nasadi">#REF!</definedName>
    <definedName name="vp.navodnjavanje">#REF!</definedName>
    <definedName name="vp.oprema1">#REF!</definedName>
    <definedName name="vp.oprema2">#REF!</definedName>
    <definedName name="vp.oprema3">#REF!</definedName>
    <definedName name="vp.zemljište">#REF!</definedName>
    <definedName name="životinje.gradnja">#REF!</definedName>
    <definedName name="životinje.građenje">#REF!</definedName>
    <definedName name="životinje.oprema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AB9" i="1"/>
  <c r="AC9" i="1" s="1"/>
  <c r="AA9" i="1"/>
  <c r="AE9" i="1" s="1"/>
  <c r="Y9" i="1"/>
  <c r="W9" i="1"/>
  <c r="U9" i="1"/>
  <c r="AD9" i="1" s="1"/>
  <c r="T9" i="1"/>
  <c r="C9" i="1"/>
  <c r="E9" i="1" s="1"/>
  <c r="G9" i="1" s="1"/>
  <c r="A9" i="1"/>
  <c r="S9" i="1" s="1"/>
  <c r="Y8" i="1"/>
  <c r="AA8" i="1" s="1"/>
  <c r="W8" i="1"/>
  <c r="X8" i="1" s="1"/>
  <c r="U8" i="1"/>
  <c r="T8" i="1"/>
  <c r="C8" i="1"/>
  <c r="E8" i="1" s="1"/>
  <c r="G8" i="1" s="1"/>
  <c r="A8" i="1"/>
  <c r="S8" i="1" s="1"/>
  <c r="C12" i="1"/>
  <c r="Y10" i="1"/>
  <c r="AA10" i="1" s="1"/>
  <c r="AE10" i="1" s="1"/>
  <c r="U10" i="1"/>
  <c r="T10" i="1"/>
  <c r="C10" i="1"/>
  <c r="E10" i="1" s="1"/>
  <c r="G10" i="1" s="1"/>
  <c r="A10" i="1"/>
  <c r="S10" i="1" s="1"/>
  <c r="Y7" i="1"/>
  <c r="AA7" i="1" s="1"/>
  <c r="U7" i="1"/>
  <c r="W7" i="1" s="1"/>
  <c r="T7" i="1"/>
  <c r="C7" i="1"/>
  <c r="E7" i="1" s="1"/>
  <c r="G7" i="1" s="1"/>
  <c r="A7" i="1"/>
  <c r="S7" i="1" s="1"/>
  <c r="X9" i="1" l="1"/>
  <c r="AE8" i="1"/>
  <c r="AB8" i="1"/>
  <c r="AC8" i="1" s="1"/>
  <c r="AD8" i="1" s="1"/>
  <c r="X7" i="1"/>
  <c r="AB10" i="1"/>
  <c r="AC10" i="1" s="1"/>
  <c r="AD10" i="1" s="1"/>
  <c r="W10" i="1"/>
  <c r="X10" i="1" s="1"/>
  <c r="AE7" i="1"/>
  <c r="AB7" i="1"/>
  <c r="AC7" i="1" s="1"/>
  <c r="AD7" i="1" s="1"/>
  <c r="Y5" i="1"/>
  <c r="AA5" i="1" s="1"/>
  <c r="U5" i="1"/>
  <c r="W5" i="1" s="1"/>
  <c r="T5" i="1"/>
  <c r="C5" i="1"/>
  <c r="E5" i="1" s="1"/>
  <c r="G5" i="1" s="1"/>
  <c r="A5" i="1"/>
  <c r="S5" i="1" s="1"/>
  <c r="X5" i="1" l="1"/>
  <c r="AE5" i="1"/>
  <c r="AB5" i="1"/>
  <c r="AC5" i="1" s="1"/>
  <c r="AD5" i="1" s="1"/>
  <c r="G13" i="1"/>
  <c r="C4" i="1" l="1"/>
  <c r="F3" i="1" l="1"/>
  <c r="G17" i="1" s="1"/>
  <c r="G16" i="1" s="1"/>
  <c r="Y6" i="1" l="1"/>
  <c r="Y11" i="1"/>
  <c r="Y12" i="1"/>
  <c r="Y4" i="1"/>
  <c r="T6" i="1"/>
  <c r="T11" i="1"/>
  <c r="T12" i="1"/>
  <c r="T4" i="1"/>
  <c r="C6" i="1" l="1"/>
  <c r="E6" i="1" s="1"/>
  <c r="G6" i="1" s="1"/>
  <c r="C11" i="1"/>
  <c r="E11" i="1" s="1"/>
  <c r="G11" i="1" s="1"/>
  <c r="A6" i="1"/>
  <c r="S6" i="1" s="1"/>
  <c r="A11" i="1"/>
  <c r="S11" i="1" s="1"/>
  <c r="A12" i="1"/>
  <c r="S12" i="1" s="1"/>
  <c r="A4" i="1"/>
  <c r="S4" i="1" s="1"/>
  <c r="E12" i="1" l="1"/>
  <c r="G12" i="1" s="1"/>
  <c r="E4" i="1"/>
  <c r="G4" i="1" l="1"/>
  <c r="G3" i="1" s="1"/>
  <c r="E3" i="1"/>
  <c r="R3" i="1"/>
  <c r="H5" i="1" l="1"/>
  <c r="H9" i="1"/>
  <c r="H4" i="1"/>
  <c r="H6" i="1"/>
  <c r="H10" i="1"/>
  <c r="H7" i="1"/>
  <c r="H11" i="1"/>
  <c r="H8" i="1"/>
  <c r="H12" i="1"/>
  <c r="H26" i="1"/>
  <c r="H21" i="1"/>
  <c r="H25" i="1" s="1"/>
  <c r="H27" i="1" l="1"/>
  <c r="H28" i="1"/>
  <c r="H29" i="1" s="1"/>
  <c r="W25" i="1"/>
  <c r="H3" i="1" l="1"/>
  <c r="U12" i="1" l="1"/>
  <c r="W12" i="1" s="1"/>
  <c r="X12" i="1" s="1"/>
  <c r="U6" i="1"/>
  <c r="W6" i="1" s="1"/>
  <c r="X6" i="1" s="1"/>
  <c r="AA6" i="1" l="1"/>
  <c r="AE6" i="1" s="1"/>
  <c r="AA12" i="1"/>
  <c r="AE12" i="1" s="1"/>
  <c r="U11" i="1"/>
  <c r="W11" i="1" s="1"/>
  <c r="X11" i="1" s="1"/>
  <c r="U4" i="1"/>
  <c r="U3" i="1" l="1"/>
  <c r="AB20" i="1" s="1"/>
  <c r="W4" i="1"/>
  <c r="X4" i="1" s="1"/>
  <c r="AA11" i="1"/>
  <c r="AE11" i="1" s="1"/>
  <c r="AB12" i="1"/>
  <c r="AC12" i="1" s="1"/>
  <c r="AD12" i="1" s="1"/>
  <c r="AB6" i="1"/>
  <c r="AC6" i="1" s="1"/>
  <c r="AD6" i="1" s="1"/>
  <c r="AB11" i="1" l="1"/>
  <c r="AC11" i="1" s="1"/>
  <c r="AD11" i="1" s="1"/>
  <c r="X3" i="1"/>
  <c r="AA4" i="1" l="1"/>
  <c r="AE4" i="1" l="1"/>
  <c r="AE3" i="1" s="1"/>
  <c r="AA3" i="1"/>
  <c r="AB4" i="1"/>
  <c r="AE20" i="1" l="1"/>
  <c r="W26" i="1"/>
  <c r="AC4" i="1"/>
  <c r="AB3" i="1"/>
  <c r="AD4" i="1" l="1"/>
  <c r="AD3" i="1" s="1"/>
  <c r="AD20" i="1" s="1"/>
  <c r="AC3" i="1"/>
  <c r="V23" i="1" l="1"/>
  <c r="W27" i="1" s="1"/>
  <c r="AC20" i="1"/>
  <c r="V22" i="1" l="1"/>
  <c r="W29" i="1"/>
  <c r="V30" i="1" s="1"/>
</calcChain>
</file>

<file path=xl/comments1.xml><?xml version="1.0" encoding="utf-8"?>
<comments xmlns="http://schemas.openxmlformats.org/spreadsheetml/2006/main">
  <authors>
    <author>mario.sabljic</author>
  </authors>
  <commentList>
    <comment ref="B2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APPRRR:
</t>
        </r>
        <r>
          <rPr>
            <sz val="9"/>
            <color indexed="81"/>
            <rFont val="Tahoma"/>
            <family val="2"/>
            <charset val="238"/>
          </rPr>
          <t>U svakom redu ispod grupe troškova A nalazi se padajući izbornik sa svim prihvatljivim troškovima u toj grupi sukladno Pravilniku. Potrebno je odabrati trošak, to jest način i tip konverzije sukladno Planu konverzije, a u skladu sa standardnim troškovima iz Pravilnika.
Način dodavanja novih redova slikovno je prikazan u Uputi za popunjavanje tablice u drugom radnom listu.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  <charset val="238"/>
          </rPr>
          <t>APPRRR:</t>
        </r>
        <r>
          <rPr>
            <sz val="9"/>
            <color indexed="81"/>
            <rFont val="Tahoma"/>
            <family val="2"/>
            <charset val="238"/>
          </rPr>
          <t xml:space="preserve">
Ovaj red se popounjava automatski odabirom prihvatljivog troška u stupcu B.
</t>
        </r>
      </text>
    </comment>
  </commentList>
</comments>
</file>

<file path=xl/sharedStrings.xml><?xml version="1.0" encoding="utf-8"?>
<sst xmlns="http://schemas.openxmlformats.org/spreadsheetml/2006/main" count="102" uniqueCount="100">
  <si>
    <t>A</t>
  </si>
  <si>
    <t>C</t>
  </si>
  <si>
    <t>D</t>
  </si>
  <si>
    <t>E</t>
  </si>
  <si>
    <t>F</t>
  </si>
  <si>
    <t>G</t>
  </si>
  <si>
    <t>H</t>
  </si>
  <si>
    <t>J</t>
  </si>
  <si>
    <t>K</t>
  </si>
  <si>
    <t>L</t>
  </si>
  <si>
    <t>M</t>
  </si>
  <si>
    <t>N</t>
  </si>
  <si>
    <t>T</t>
  </si>
  <si>
    <t>U</t>
  </si>
  <si>
    <t>AA</t>
  </si>
  <si>
    <t>W</t>
  </si>
  <si>
    <t>Kako bi se osiguralo da formule funkcioniraju,  redovi označeni slovima ne smiju se brisati ili premještati.</t>
  </si>
  <si>
    <t>B</t>
  </si>
  <si>
    <t xml:space="preserve"> ZAHTJEV ZA POTPORU
  "TABLICA TROŠKOVA I IZRAČUNA POTPORE"</t>
  </si>
  <si>
    <t>Nakon otvaranja tablice potrebno je kliknuti "Enable Content"  kako bi tablica ispravno radila.</t>
  </si>
  <si>
    <t>1.ZI</t>
  </si>
  <si>
    <t>ZAHTJEV ZA ISPLATU 
"TABLICA TROŠKOVA I IZRAČUNA POTPORE"</t>
  </si>
  <si>
    <t>Stopa financijske korekcije iz Zahtjeva za potporu</t>
  </si>
  <si>
    <r>
      <t xml:space="preserve">Stopa financijske korekcije ako je izrečena u ovoj fazi
</t>
    </r>
    <r>
      <rPr>
        <sz val="11"/>
        <color rgb="FFFFFF00"/>
        <rFont val="Calibri"/>
        <family val="2"/>
        <scheme val="minor"/>
      </rPr>
      <t>(Ispunjava Agencija za plaćanja)</t>
    </r>
  </si>
  <si>
    <t>Iznos financijske korekcije (primijenjuje se viša stopa)</t>
  </si>
  <si>
    <t>Iznos potpore po trošku s uračunatom financijskom korekcijom</t>
  </si>
  <si>
    <t>Prihvatljivo za isplatu
(minimum odobrenog i izračunate potpore)</t>
  </si>
  <si>
    <t>Preostali iznos
(odobreno - iznos potpore po trošku bez fin. korekcije)</t>
  </si>
  <si>
    <t>Neprihvatljivo
(odobreno - prihvatljivo za isplatu  -  preostali iznos)</t>
  </si>
  <si>
    <t>Odobreno</t>
  </si>
  <si>
    <t>Ukupno prihvatljivo za isplatu</t>
  </si>
  <si>
    <t>Preostalo/neiskorišteno</t>
  </si>
  <si>
    <t>Neprihvatljivo</t>
  </si>
  <si>
    <t>I</t>
  </si>
  <si>
    <r>
      <t xml:space="preserve">ZATRAŽENI IZNOS
Pojašnjenje: </t>
    </r>
    <r>
      <rPr>
        <sz val="11"/>
        <color theme="1"/>
        <rFont val="Calibri"/>
        <family val="2"/>
        <scheme val="minor"/>
      </rPr>
      <t>Iznos ne može biti viši od prihvatljivog iznosa iz reda P</t>
    </r>
  </si>
  <si>
    <r>
      <t xml:space="preserve">ZA ISPLATU
Pojašnjenje: </t>
    </r>
    <r>
      <rPr>
        <sz val="11"/>
        <rFont val="Calibri"/>
        <family val="2"/>
        <charset val="238"/>
        <scheme val="minor"/>
      </rPr>
      <t>Uzima se manji iznos iz redova I i U</t>
    </r>
  </si>
  <si>
    <t>U SLUČAJU DA JE ISPLAĆEN PREDUJAM UPISATI IZNOS PRAVDANJA PREDUJMA
(IZRAČUNATI IZNOS ZA ISPLATU X POSTOTAK KOJIM SE PRAVDA PREDUJAM</t>
  </si>
  <si>
    <r>
      <rPr>
        <b/>
        <sz val="11"/>
        <color theme="1"/>
        <rFont val="Calibri"/>
        <family val="2"/>
        <scheme val="minor"/>
      </rPr>
      <t>UKUPNO BEZ OPĆIH TROŠKOVA</t>
    </r>
    <r>
      <rPr>
        <sz val="11"/>
        <color theme="1"/>
        <rFont val="Calibri"/>
        <family val="2"/>
        <scheme val="minor"/>
      </rPr>
      <t xml:space="preserve">
Ukupni prihvatljivi iznos bez općih troškova. Potrebno za izračun limita za opće troškove u konačnoj rati</t>
    </r>
  </si>
  <si>
    <t xml:space="preserve">UKUPNO NEPRIHVATLJIVO
</t>
  </si>
  <si>
    <t xml:space="preserve">PRIHVATLJIVO ZA ISPLATU </t>
  </si>
  <si>
    <t>V</t>
  </si>
  <si>
    <r>
      <t xml:space="preserve">IZNOS POTPORE IZ PRORAČUNA RH
</t>
    </r>
    <r>
      <rPr>
        <b/>
        <i/>
        <sz val="11"/>
        <color theme="1"/>
        <rFont val="Calibri"/>
        <family val="2"/>
        <charset val="238"/>
        <scheme val="minor"/>
      </rPr>
      <t>Pojašnjenje</t>
    </r>
    <r>
      <rPr>
        <i/>
        <sz val="11"/>
        <color theme="1"/>
        <rFont val="Calibri"/>
        <family val="2"/>
        <scheme val="minor"/>
      </rPr>
      <t>: Od iznosa iz reda AA oduzeti  iznos iz reda AB</t>
    </r>
  </si>
  <si>
    <t xml:space="preserve">NAPOMENA:
</t>
  </si>
  <si>
    <t>Površina konverzije po tipu konverzije
(ha)</t>
  </si>
  <si>
    <t>Konverzije listačama na kontinentu - sadnja sadnica uz ograđivanje zaštitnom ogradom</t>
  </si>
  <si>
    <t>Konverzije listačama na kontinentu - sjetva sjemena uz ograđivanje zaštitnom ogradom</t>
  </si>
  <si>
    <t>Konverzije listačama na kontinentu - sadnja sadnica uz korištenje štitnika za sadnice</t>
  </si>
  <si>
    <t>Konverzije četinjačama na kontinentu - sadnja sadnica uz ograđivanje zaštitnom ogradom</t>
  </si>
  <si>
    <t>Konverzije četinjačama na kontinentu - sadnja sadnica uz korištenje štitnika za sadnice</t>
  </si>
  <si>
    <t>Konverzije listačama na kršu - sadnja sadnica uz ograđivanje zaštitnom ogradom</t>
  </si>
  <si>
    <t>Konverzije listačama na kršu - sadnja sadnica uz korištenje štitnika za sadnice</t>
  </si>
  <si>
    <t>Konverzije četinjačama na kršu - sadnja sadnica uz ograđivanje zaštitnom ogradom</t>
  </si>
  <si>
    <t>Konverzije četinjačama na kršu - sadnja sadnica uz korištenje štitnika za sadnice</t>
  </si>
  <si>
    <t>Br. katast. čest. i/ili odjel/ odsjek</t>
  </si>
  <si>
    <t>Tip i način izvođenja konverzije</t>
  </si>
  <si>
    <t>Površina za konverziju (ha)</t>
  </si>
  <si>
    <t>Površina na kojoj su provedeni pripremni radovi (ha)</t>
  </si>
  <si>
    <t>Iznos odobrene potpore
(HRK)</t>
  </si>
  <si>
    <t>Realizirani iznos  tražene potpore (HRK)</t>
  </si>
  <si>
    <t>Red/ Kod 
troška
(tipa konverzije)</t>
  </si>
  <si>
    <r>
      <t xml:space="preserve">IZNOS POTPORE IZ PRORAČUNA EURI
</t>
    </r>
    <r>
      <rPr>
        <b/>
        <i/>
        <sz val="11"/>
        <color theme="1"/>
        <rFont val="Calibri"/>
        <family val="2"/>
        <charset val="238"/>
        <scheme val="minor"/>
      </rPr>
      <t>Pojašnjenje</t>
    </r>
  </si>
  <si>
    <t>Jedinična cijena po površini
Iznos tražene potpore (HRK/ha) - iz stupca 7 iz Kolaudacijskog zapisnika</t>
  </si>
  <si>
    <t>Upute za popunjavanje pojedinih kolona mogu se vidjeti ako kliknete ili postavite kursor miša na naziv pojedine kolone.</t>
  </si>
  <si>
    <t>Formule (suma) u redovima obojenim kao ovaj nisu zaključane i moraju se prilagoditi kako bi izračun bio točan sukladno broju novo dodanih redova.</t>
  </si>
  <si>
    <r>
      <t xml:space="preserve">Naziv prihvatljivog troška 
</t>
    </r>
    <r>
      <rPr>
        <sz val="11"/>
        <color theme="1"/>
        <rFont val="Calibri"/>
        <family val="2"/>
        <scheme val="minor"/>
      </rPr>
      <t>(Pojašnjenje: Točan naziv prihvatljivog troška iz Natječaja)</t>
    </r>
  </si>
  <si>
    <t>A1.</t>
  </si>
  <si>
    <t>A2.</t>
  </si>
  <si>
    <t>A3.</t>
  </si>
  <si>
    <t>B1.</t>
  </si>
  <si>
    <t>B2.</t>
  </si>
  <si>
    <t>C1.</t>
  </si>
  <si>
    <t>C2.</t>
  </si>
  <si>
    <t>D1.</t>
  </si>
  <si>
    <t>D2.</t>
  </si>
  <si>
    <t>Procijenjena vrijednost drvne mase na panju</t>
  </si>
  <si>
    <t>Slika 1.</t>
  </si>
  <si>
    <t>Umetanje novih redova nema utjecaj na funkcioniranje formula ako se vrši na način prikazan na Slici 2.</t>
  </si>
  <si>
    <t>Redovi se dodaju po potrebi ovisno o broju planiranih pojedinih vrsta troškova.</t>
  </si>
  <si>
    <r>
      <t xml:space="preserve">UKUPNI IZNOS NEODOBRENIH TROŠKOVA
</t>
    </r>
    <r>
      <rPr>
        <b/>
        <i/>
        <sz val="11"/>
        <color rgb="FF000000"/>
        <rFont val="Calibri"/>
        <family val="2"/>
        <scheme val="minor"/>
      </rPr>
      <t>Pojašnjenje</t>
    </r>
    <r>
      <rPr>
        <i/>
        <sz val="11"/>
        <color rgb="FF000000"/>
        <rFont val="Calibri"/>
        <family val="2"/>
        <scheme val="minor"/>
      </rPr>
      <t>: procijenjena vrijednost drvne mase na panju i prihvatljivi troškovi koji neće biti odobreni.</t>
    </r>
  </si>
  <si>
    <t>Potrebno je u stupcu B u odgovarajućem redu iz padajuće liste odabrati vrstu konverzije sukladno Planu konverzije kako je prikazano na Slici 1. U istom redu u stupcu D upisati odgovarajuću površinu konverzije u hektarima, a u stupcu F upisati procijenjenu vrijednost drvne mase na panju u eurima.</t>
  </si>
  <si>
    <t>UPUTE KORISNICIMA ZA POPUNJAVANJE TABLICE</t>
  </si>
  <si>
    <t xml:space="preserve"> Slika 2.</t>
  </si>
  <si>
    <r>
      <t xml:space="preserve">IZNOS VLASTITIH SREDSTAVA
</t>
    </r>
    <r>
      <rPr>
        <b/>
        <i/>
        <sz val="11"/>
        <color theme="1"/>
        <rFont val="Calibri"/>
        <family val="2"/>
        <charset val="238"/>
        <scheme val="minor"/>
      </rPr>
      <t>Pojašnjenje</t>
    </r>
    <r>
      <rPr>
        <i/>
        <sz val="11"/>
        <color theme="1"/>
        <rFont val="Calibri"/>
        <family val="2"/>
        <scheme val="minor"/>
      </rPr>
      <t>: od iznosa iz reda I oduzeti iznos iz reda H.</t>
    </r>
  </si>
  <si>
    <r>
      <t xml:space="preserve">IZNOS POTPORE IZ PROPRAČUNA REPUBLIKE HRVATSKE
</t>
    </r>
    <r>
      <rPr>
        <b/>
        <i/>
        <sz val="11"/>
        <color theme="1"/>
        <rFont val="Calibri"/>
        <family val="2"/>
        <charset val="238"/>
        <scheme val="minor"/>
      </rPr>
      <t>Pojašnjenje</t>
    </r>
    <r>
      <rPr>
        <i/>
        <sz val="11"/>
        <color theme="1"/>
        <rFont val="Calibri"/>
        <family val="2"/>
        <scheme val="minor"/>
      </rPr>
      <t>: 20% od iznosa iz reda H</t>
    </r>
  </si>
  <si>
    <t>Sivo popunjene ćelije sadrže unaprijed definirane formule za automatsko računanje pod uvjetom da se ne poremete ćelije koje su s njima povezane. Ako izračun u sivim ćeijama nije točan, vjerojatno je došlo do brisanja ili premještanja redova označenih slovima te je u toj situaciji najbolje započeti popunjavanje na novoj tablici TTIP preuzetoj sa stranice www. apprrr.hr - kartica “ZPP 2023.-2027.” / Intervencije za ruralni razvoj/ 73.05. Rekonstrukcija (konverzija) degradiranih šuma/ Vezani dokumenti/mapa „PREDLOŠCI_I_UPUTE_I-73-05“ sukladno informacijama iz ovih Uputa.</t>
  </si>
  <si>
    <r>
      <t xml:space="preserve">IZNOS POTPORE IZ PRORAČUNA EU
</t>
    </r>
    <r>
      <rPr>
        <b/>
        <i/>
        <sz val="11"/>
        <color theme="1"/>
        <rFont val="Calibri"/>
        <family val="2"/>
        <charset val="238"/>
        <scheme val="minor"/>
      </rPr>
      <t>Pojašnjenje</t>
    </r>
    <r>
      <rPr>
        <i/>
        <sz val="11"/>
        <color theme="1"/>
        <rFont val="Calibri"/>
        <family val="2"/>
        <scheme val="minor"/>
      </rPr>
      <t>: 80% od iznosa iz reda H</t>
    </r>
  </si>
  <si>
    <r>
      <t xml:space="preserve">UKUPAN IZNOS PROJEKTA 
</t>
    </r>
    <r>
      <rPr>
        <b/>
        <i/>
        <sz val="11"/>
        <color theme="1"/>
        <rFont val="Calibri"/>
        <family val="2"/>
        <charset val="238"/>
        <scheme val="minor"/>
      </rPr>
      <t>Pojašnjenje</t>
    </r>
    <r>
      <rPr>
        <i/>
        <sz val="11"/>
        <color theme="1"/>
        <rFont val="Calibri"/>
        <family val="2"/>
        <scheme val="minor"/>
      </rPr>
      <t>: zbroj iznosa iz redova A, B i C</t>
    </r>
  </si>
  <si>
    <r>
      <t xml:space="preserve">NAJNIŽI IZNOS JAVNE POTPORE 
 - ne manji od 10.000 EUR
</t>
    </r>
    <r>
      <rPr>
        <b/>
        <i/>
        <sz val="11"/>
        <color theme="1"/>
        <rFont val="Calibri"/>
        <family val="2"/>
        <charset val="238"/>
        <scheme val="minor"/>
      </rPr>
      <t>Pojašnjenje</t>
    </r>
    <r>
      <rPr>
        <i/>
        <sz val="11"/>
        <color theme="1"/>
        <rFont val="Calibri"/>
        <family val="2"/>
        <charset val="238"/>
        <scheme val="minor"/>
      </rPr>
      <t xml:space="preserve">: najniži iznos javne potpore po projektu ne može biti niži od gore navedenog iznosa. </t>
    </r>
  </si>
  <si>
    <r>
      <t xml:space="preserve">UKUPNI IZNOS PRIHVATLJIVOG ULAGANJA
</t>
    </r>
    <r>
      <rPr>
        <b/>
        <i/>
        <sz val="11"/>
        <color theme="1"/>
        <rFont val="Calibri"/>
        <family val="2"/>
        <charset val="238"/>
        <scheme val="minor"/>
      </rPr>
      <t>Pojašnjenje</t>
    </r>
    <r>
      <rPr>
        <i/>
        <sz val="11"/>
        <color theme="1"/>
        <rFont val="Calibri"/>
        <family val="2"/>
        <scheme val="minor"/>
      </rPr>
      <t>: iznos iz reda A stupca G.</t>
    </r>
  </si>
  <si>
    <r>
      <t xml:space="preserve">UKUPNI IZNOS NEPRIHVATLJIVIH TROŠKOVA
</t>
    </r>
    <r>
      <rPr>
        <b/>
        <i/>
        <sz val="11"/>
        <color rgb="FF000000"/>
        <rFont val="Calibri"/>
        <family val="2"/>
        <scheme val="minor"/>
      </rPr>
      <t>Pojašnjenje</t>
    </r>
    <r>
      <rPr>
        <i/>
        <sz val="11"/>
        <color rgb="FF000000"/>
        <rFont val="Calibri"/>
        <family val="2"/>
        <scheme val="minor"/>
      </rPr>
      <t>: zbroj svih troškova koji sukladno Pravilniku nisu prihvatljivi.</t>
    </r>
  </si>
  <si>
    <t>Iznos potpore po trošku uzimajući u obzir najviši iznos potpore
(EUR)</t>
  </si>
  <si>
    <t>UKUPNO PRIHVATLJIVI TROŠKOVI/ UKUPNO POTPORA</t>
  </si>
  <si>
    <t>INTERVENCIJA 73.05. - REKONSTRUKCIJA (KONVERZIJA) DEGRADIRANIH ŠUMA</t>
  </si>
  <si>
    <t>Trošak konverzije po tipu konverzije
(EUR)</t>
  </si>
  <si>
    <t>Trošak konverzije umanjen za procijenjenu vrijednost drvne mase na panju
(EUR)</t>
  </si>
  <si>
    <t>Procijenjena vrijednost drvne mase na panju prije konverzije
(EUR)</t>
  </si>
  <si>
    <t>Jedinična cijena (iznos standardnog troška) po hektaru po tipu konverzije
(EUR/ha)</t>
  </si>
  <si>
    <r>
      <t xml:space="preserve">INTENZITET JAVNE POTPORE
</t>
    </r>
    <r>
      <rPr>
        <sz val="11"/>
        <color theme="1"/>
        <rFont val="Calibri"/>
        <family val="2"/>
        <charset val="238"/>
        <scheme val="minor"/>
      </rPr>
      <t>Intenzitet javne potpore iznosi do 100% od ukupnih prihvatljivih troškova projekta.</t>
    </r>
  </si>
  <si>
    <r>
      <t xml:space="preserve">IZNOS POTPORE ZA DODJELU
</t>
    </r>
    <r>
      <rPr>
        <b/>
        <i/>
        <sz val="11"/>
        <color theme="1"/>
        <rFont val="Calibri"/>
        <family val="2"/>
        <charset val="238"/>
        <scheme val="minor"/>
      </rPr>
      <t xml:space="preserve">Pojašnjenje: </t>
    </r>
    <r>
      <rPr>
        <i/>
        <sz val="11"/>
        <color theme="1"/>
        <rFont val="Calibri"/>
        <family val="2"/>
        <charset val="238"/>
        <scheme val="minor"/>
      </rPr>
      <t>pomnožiti iznos iz reda D "Ukupni iznos prihvatljivog ulaganja" s postotkom potpore iz reda E "Intenzitet potpore". Ukoliko je dobiveni iznos manji od iznosa iz reda G "Najniži iznos potpore" upisati nulu.  Ukoliko je dobiveni iznos veći od iznosa iz reda F "Najviši iznos potpore" upisati iznos iz reda F.</t>
    </r>
  </si>
  <si>
    <r>
      <t xml:space="preserve">NAJVIŠI IZNOS JAVNE POTPORE
 - najviša vrijednost javne potpore je 1.000.000 EUR
</t>
    </r>
    <r>
      <rPr>
        <b/>
        <i/>
        <sz val="11"/>
        <color theme="1"/>
        <rFont val="Calibri"/>
        <family val="2"/>
        <charset val="238"/>
        <scheme val="minor"/>
      </rPr>
      <t>Pojašnjenje:</t>
    </r>
    <r>
      <rPr>
        <i/>
        <sz val="11"/>
        <color theme="1"/>
        <rFont val="Calibri"/>
        <family val="2"/>
        <charset val="238"/>
        <scheme val="minor"/>
      </rPr>
      <t xml:space="preserve"> najviši iznos javne potpore po projektu ne može biti viši od gore navedenog iznosa.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</si>
</sst>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€-813]_-;\-* #,##0.00\ [$€-813]_-;_-* &quot;-&quot;??\ [$€-813]_-;_-@_-"/>
    <numFmt numFmtId="165" formatCode="#,##0.00_ ;\-#,##0.00\ "/>
  </numFmts>
  <fonts count="3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48"/>
      <color rgb="FFFFE69F"/>
      <name val="Lucida Sans Unicode"/>
      <family val="2"/>
    </font>
    <font>
      <b/>
      <sz val="14"/>
      <color rgb="FFFFE59B"/>
      <name val="Lucida Sans Unicode"/>
      <family val="2"/>
      <charset val="238"/>
    </font>
    <font>
      <b/>
      <sz val="11"/>
      <color theme="0" tint="-4.9989318521683403E-2"/>
      <name val="Calibri"/>
      <family val="2"/>
      <charset val="238"/>
      <scheme val="minor"/>
    </font>
    <font>
      <sz val="11"/>
      <color rgb="FFFFFF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i/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u/>
      <sz val="11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212B37"/>
        <bgColor indexed="64"/>
      </patternFill>
    </fill>
    <fill>
      <patternFill patternType="solid">
        <fgColor rgb="FF212B37"/>
        <bgColor rgb="FF333300"/>
      </patternFill>
    </fill>
    <fill>
      <patternFill patternType="solid">
        <fgColor rgb="FF4C909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2">
    <xf numFmtId="0" fontId="0" fillId="0" borderId="0"/>
    <xf numFmtId="9" fontId="5" fillId="0" borderId="0" applyFont="0" applyFill="0" applyBorder="0" applyAlignment="0" applyProtection="0"/>
    <xf numFmtId="0" fontId="18" fillId="0" borderId="0"/>
    <xf numFmtId="164" fontId="5" fillId="0" borderId="0"/>
    <xf numFmtId="0" fontId="5" fillId="0" borderId="0"/>
    <xf numFmtId="0" fontId="19" fillId="0" borderId="0"/>
    <xf numFmtId="0" fontId="19" fillId="0" borderId="0"/>
    <xf numFmtId="9" fontId="19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</cellStyleXfs>
  <cellXfs count="183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" fontId="0" fillId="0" borderId="0" xfId="0" applyNumberFormat="1" applyBorder="1" applyAlignment="1" applyProtection="1">
      <alignment vertical="center"/>
      <protection locked="0"/>
    </xf>
    <xf numFmtId="0" fontId="13" fillId="9" borderId="7" xfId="0" applyFont="1" applyFill="1" applyBorder="1" applyAlignment="1" applyProtection="1">
      <alignment horizontal="center" vertical="center"/>
      <protection locked="0"/>
    </xf>
    <xf numFmtId="0" fontId="13" fillId="9" borderId="8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4" fontId="17" fillId="0" borderId="14" xfId="0" applyNumberFormat="1" applyFont="1" applyBorder="1" applyAlignment="1" applyProtection="1">
      <alignment horizontal="center" vertical="center"/>
      <protection locked="0"/>
    </xf>
    <xf numFmtId="4" fontId="17" fillId="0" borderId="17" xfId="0" applyNumberFormat="1" applyFont="1" applyBorder="1" applyAlignment="1" applyProtection="1">
      <alignment vertical="center"/>
      <protection locked="0"/>
    </xf>
    <xf numFmtId="4" fontId="17" fillId="0" borderId="17" xfId="0" applyNumberFormat="1" applyFont="1" applyBorder="1" applyAlignment="1" applyProtection="1">
      <alignment horizontal="center" vertical="center"/>
      <protection locked="0"/>
    </xf>
    <xf numFmtId="4" fontId="17" fillId="0" borderId="14" xfId="0" applyNumberFormat="1" applyFont="1" applyBorder="1" applyAlignment="1" applyProtection="1">
      <alignment horizontal="center" vertical="center" wrapText="1"/>
      <protection locked="0"/>
    </xf>
    <xf numFmtId="4" fontId="17" fillId="0" borderId="14" xfId="0" applyNumberFormat="1" applyFont="1" applyFill="1" applyBorder="1" applyAlignment="1" applyProtection="1">
      <alignment horizontal="center" vertical="center"/>
      <protection locked="0"/>
    </xf>
    <xf numFmtId="0" fontId="20" fillId="14" borderId="16" xfId="0" applyFont="1" applyFill="1" applyBorder="1" applyAlignment="1" applyProtection="1">
      <alignment vertical="center" wrapText="1"/>
      <protection locked="0"/>
    </xf>
    <xf numFmtId="4" fontId="22" fillId="16" borderId="22" xfId="0" applyNumberFormat="1" applyFont="1" applyFill="1" applyBorder="1" applyAlignment="1" applyProtection="1">
      <alignment horizontal="center" vertical="center" wrapText="1"/>
      <protection locked="0"/>
    </xf>
    <xf numFmtId="4" fontId="22" fillId="16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2" xfId="0" applyFill="1" applyBorder="1" applyAlignment="1" applyProtection="1">
      <protection locked="0"/>
    </xf>
    <xf numFmtId="0" fontId="24" fillId="4" borderId="22" xfId="0" applyFont="1" applyFill="1" applyBorder="1" applyAlignment="1" applyProtection="1">
      <alignment horizontal="left" vertical="center" wrapText="1"/>
      <protection locked="0"/>
    </xf>
    <xf numFmtId="4" fontId="1" fillId="4" borderId="22" xfId="0" applyNumberFormat="1" applyFont="1" applyFill="1" applyBorder="1" applyAlignment="1" applyProtection="1">
      <alignment horizontal="center"/>
      <protection locked="0"/>
    </xf>
    <xf numFmtId="4" fontId="0" fillId="0" borderId="14" xfId="0" applyNumberFormat="1" applyBorder="1" applyAlignment="1" applyProtection="1">
      <alignment horizontal="center" wrapText="1"/>
      <protection locked="0"/>
    </xf>
    <xf numFmtId="4" fontId="0" fillId="0" borderId="14" xfId="0" applyNumberFormat="1" applyBorder="1" applyAlignment="1" applyProtection="1">
      <alignment horizontal="center"/>
      <protection locked="0"/>
    </xf>
    <xf numFmtId="4" fontId="0" fillId="0" borderId="5" xfId="0" applyNumberFormat="1" applyBorder="1" applyAlignment="1" applyProtection="1">
      <alignment horizontal="center"/>
      <protection locked="0"/>
    </xf>
    <xf numFmtId="4" fontId="0" fillId="8" borderId="14" xfId="0" applyNumberFormat="1" applyFill="1" applyBorder="1" applyAlignment="1" applyProtection="1">
      <alignment horizontal="center"/>
      <protection locked="0"/>
    </xf>
    <xf numFmtId="9" fontId="0" fillId="8" borderId="14" xfId="1" applyFont="1" applyFill="1" applyBorder="1" applyAlignment="1" applyProtection="1">
      <alignment horizontal="center"/>
      <protection locked="0"/>
    </xf>
    <xf numFmtId="9" fontId="0" fillId="0" borderId="14" xfId="1" applyFont="1" applyFill="1" applyBorder="1" applyAlignment="1" applyProtection="1">
      <alignment horizontal="center"/>
      <protection locked="0"/>
    </xf>
    <xf numFmtId="4" fontId="0" fillId="4" borderId="14" xfId="0" applyNumberFormat="1" applyFill="1" applyBorder="1" applyAlignment="1" applyProtection="1">
      <alignment horizontal="center"/>
      <protection locked="0"/>
    </xf>
    <xf numFmtId="4" fontId="0" fillId="8" borderId="5" xfId="0" applyNumberFormat="1" applyFill="1" applyBorder="1" applyAlignment="1" applyProtection="1">
      <alignment horizontal="center"/>
      <protection locked="0"/>
    </xf>
    <xf numFmtId="4" fontId="0" fillId="8" borderId="15" xfId="0" applyNumberFormat="1" applyFill="1" applyBorder="1" applyAlignment="1" applyProtection="1">
      <alignment horizontal="center"/>
      <protection locked="0"/>
    </xf>
    <xf numFmtId="10" fontId="0" fillId="8" borderId="14" xfId="1" applyNumberFormat="1" applyFont="1" applyFill="1" applyBorder="1" applyAlignment="1" applyProtection="1">
      <alignment horizontal="center"/>
      <protection locked="0"/>
    </xf>
    <xf numFmtId="10" fontId="0" fillId="0" borderId="14" xfId="1" applyNumberFormat="1" applyFont="1" applyFill="1" applyBorder="1" applyAlignment="1" applyProtection="1">
      <alignment horizontal="center"/>
      <protection locked="0"/>
    </xf>
    <xf numFmtId="4" fontId="25" fillId="12" borderId="2" xfId="0" applyNumberFormat="1" applyFont="1" applyFill="1" applyBorder="1" applyAlignment="1" applyProtection="1">
      <alignment horizontal="center" vertical="center" wrapText="1"/>
      <protection locked="0"/>
    </xf>
    <xf numFmtId="4" fontId="25" fillId="12" borderId="11" xfId="0" applyNumberFormat="1" applyFont="1" applyFill="1" applyBorder="1" applyAlignment="1" applyProtection="1">
      <alignment horizontal="center" vertical="center" wrapText="1"/>
      <protection locked="0"/>
    </xf>
    <xf numFmtId="4" fontId="26" fillId="0" borderId="11" xfId="0" applyNumberFormat="1" applyFont="1" applyFill="1" applyBorder="1" applyAlignment="1" applyProtection="1">
      <alignment vertical="center"/>
      <protection locked="0"/>
    </xf>
    <xf numFmtId="0" fontId="13" fillId="3" borderId="26" xfId="0" applyFont="1" applyFill="1" applyBorder="1" applyAlignment="1" applyProtection="1">
      <alignment horizontal="center" vertical="center" wrapText="1"/>
      <protection locked="0"/>
    </xf>
    <xf numFmtId="0" fontId="13" fillId="3" borderId="3" xfId="0" applyFont="1" applyFill="1" applyBorder="1" applyAlignment="1" applyProtection="1">
      <alignment horizontal="center" vertical="center" wrapText="1"/>
      <protection locked="0"/>
    </xf>
    <xf numFmtId="0" fontId="13" fillId="17" borderId="3" xfId="0" applyFont="1" applyFill="1" applyBorder="1" applyAlignment="1" applyProtection="1">
      <alignment horizontal="center" vertical="center" wrapText="1"/>
      <protection locked="0"/>
    </xf>
    <xf numFmtId="0" fontId="13" fillId="3" borderId="4" xfId="0" applyFont="1" applyFill="1" applyBorder="1" applyAlignment="1" applyProtection="1">
      <alignment horizontal="center" vertical="center" wrapText="1"/>
      <protection locked="0"/>
    </xf>
    <xf numFmtId="0" fontId="13" fillId="17" borderId="26" xfId="0" applyFont="1" applyFill="1" applyBorder="1" applyAlignment="1" applyProtection="1">
      <alignment horizontal="center" vertical="center" wrapText="1"/>
      <protection locked="0"/>
    </xf>
    <xf numFmtId="0" fontId="13" fillId="3" borderId="26" xfId="0" applyFont="1" applyFill="1" applyBorder="1" applyAlignment="1" applyProtection="1">
      <alignment horizontal="center" vertical="center"/>
      <protection locked="0"/>
    </xf>
    <xf numFmtId="0" fontId="13" fillId="17" borderId="4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1" fillId="0" borderId="0" xfId="0" applyNumberFormat="1" applyFont="1" applyFill="1" applyBorder="1" applyAlignment="1">
      <alignment horizontal="center"/>
    </xf>
    <xf numFmtId="4" fontId="0" fillId="0" borderId="0" xfId="0" applyNumberFormat="1" applyProtection="1">
      <protection locked="0"/>
    </xf>
    <xf numFmtId="0" fontId="17" fillId="0" borderId="3" xfId="0" applyFont="1" applyBorder="1" applyAlignment="1" applyProtection="1">
      <alignment horizontal="left" vertical="center" wrapText="1"/>
      <protection locked="0"/>
    </xf>
    <xf numFmtId="4" fontId="17" fillId="0" borderId="4" xfId="0" applyNumberFormat="1" applyFont="1" applyBorder="1" applyAlignment="1" applyProtection="1">
      <alignment vertical="center"/>
      <protection locked="0"/>
    </xf>
    <xf numFmtId="4" fontId="2" fillId="19" borderId="17" xfId="0" applyNumberFormat="1" applyFont="1" applyFill="1" applyBorder="1" applyAlignment="1" applyProtection="1">
      <alignment horizontal="center" vertical="center" wrapText="1"/>
      <protection hidden="1"/>
    </xf>
    <xf numFmtId="4" fontId="2" fillId="19" borderId="24" xfId="0" applyNumberFormat="1" applyFont="1" applyFill="1" applyBorder="1" applyAlignment="1" applyProtection="1">
      <alignment horizontal="center" vertical="center" wrapText="1"/>
      <protection hidden="1"/>
    </xf>
    <xf numFmtId="4" fontId="2" fillId="19" borderId="27" xfId="0" applyNumberFormat="1" applyFont="1" applyFill="1" applyBorder="1" applyAlignment="1" applyProtection="1">
      <alignment horizontal="center" vertical="center"/>
      <protection locked="0"/>
    </xf>
    <xf numFmtId="0" fontId="27" fillId="0" borderId="14" xfId="6" applyFont="1" applyBorder="1" applyAlignment="1">
      <alignment vertical="center"/>
    </xf>
    <xf numFmtId="0" fontId="27" fillId="0" borderId="14" xfId="6" applyFont="1" applyBorder="1" applyAlignment="1" applyProtection="1">
      <alignment vertical="center"/>
    </xf>
    <xf numFmtId="3" fontId="27" fillId="0" borderId="14" xfId="6" applyNumberFormat="1" applyFont="1" applyBorder="1" applyAlignment="1" applyProtection="1">
      <alignment vertical="center"/>
    </xf>
    <xf numFmtId="0" fontId="27" fillId="0" borderId="0" xfId="6" applyFont="1" applyAlignment="1" applyProtection="1">
      <alignment vertical="center"/>
    </xf>
    <xf numFmtId="0" fontId="27" fillId="0" borderId="0" xfId="6" applyFont="1" applyAlignment="1" applyProtection="1">
      <alignment vertical="center"/>
      <protection locked="0"/>
    </xf>
    <xf numFmtId="0" fontId="27" fillId="0" borderId="0" xfId="6" applyFont="1" applyAlignment="1">
      <alignment vertical="center"/>
    </xf>
    <xf numFmtId="3" fontId="27" fillId="0" borderId="14" xfId="6" applyNumberFormat="1" applyFont="1" applyBorder="1" applyAlignment="1">
      <alignment vertical="center"/>
    </xf>
    <xf numFmtId="3" fontId="27" fillId="0" borderId="0" xfId="6" applyNumberFormat="1" applyFont="1" applyAlignment="1">
      <alignment vertical="center"/>
    </xf>
    <xf numFmtId="4" fontId="17" fillId="5" borderId="14" xfId="0" applyNumberFormat="1" applyFont="1" applyFill="1" applyBorder="1" applyAlignment="1" applyProtection="1">
      <alignment horizontal="center" vertical="center"/>
      <protection locked="0"/>
    </xf>
    <xf numFmtId="4" fontId="17" fillId="5" borderId="14" xfId="0" applyNumberFormat="1" applyFont="1" applyFill="1" applyBorder="1" applyAlignment="1" applyProtection="1">
      <alignment vertical="center"/>
      <protection locked="0"/>
    </xf>
    <xf numFmtId="4" fontId="17" fillId="5" borderId="3" xfId="0" applyNumberFormat="1" applyFont="1" applyFill="1" applyBorder="1" applyAlignment="1" applyProtection="1">
      <alignment vertical="center"/>
      <protection locked="0"/>
    </xf>
    <xf numFmtId="4" fontId="17" fillId="0" borderId="14" xfId="0" applyNumberFormat="1" applyFont="1" applyFill="1" applyBorder="1" applyAlignment="1" applyProtection="1">
      <alignment vertical="center"/>
      <protection locked="0"/>
    </xf>
    <xf numFmtId="4" fontId="17" fillId="0" borderId="3" xfId="0" applyNumberFormat="1" applyFont="1" applyFill="1" applyBorder="1" applyAlignment="1" applyProtection="1">
      <alignment vertical="center"/>
      <protection locked="0"/>
    </xf>
    <xf numFmtId="0" fontId="0" fillId="0" borderId="21" xfId="0" applyBorder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/>
    <xf numFmtId="0" fontId="2" fillId="9" borderId="22" xfId="0" applyFont="1" applyFill="1" applyBorder="1" applyAlignment="1" applyProtection="1">
      <alignment horizontal="center" vertical="center" wrapText="1"/>
      <protection locked="0"/>
    </xf>
    <xf numFmtId="49" fontId="1" fillId="5" borderId="14" xfId="0" applyNumberFormat="1" applyFont="1" applyFill="1" applyBorder="1" applyAlignment="1" applyProtection="1">
      <alignment horizontal="left" vertical="center" wrapText="1"/>
      <protection locked="0"/>
    </xf>
    <xf numFmtId="0" fontId="0" fillId="7" borderId="0" xfId="0" applyFill="1" applyBorder="1" applyAlignment="1" applyProtection="1">
      <alignment vertical="center" wrapText="1"/>
      <protection locked="0"/>
    </xf>
    <xf numFmtId="0" fontId="3" fillId="7" borderId="0" xfId="0" applyFont="1" applyFill="1"/>
    <xf numFmtId="0" fontId="0" fillId="7" borderId="0" xfId="0" applyFill="1"/>
    <xf numFmtId="0" fontId="3" fillId="7" borderId="0" xfId="0" applyFont="1" applyFill="1" applyBorder="1" applyAlignment="1" applyProtection="1">
      <alignment vertical="center" wrapText="1"/>
      <protection locked="0"/>
    </xf>
    <xf numFmtId="0" fontId="4" fillId="7" borderId="14" xfId="0" applyFont="1" applyFill="1" applyBorder="1" applyAlignment="1" applyProtection="1">
      <alignment vertical="center" wrapText="1"/>
      <protection locked="0"/>
    </xf>
    <xf numFmtId="0" fontId="0" fillId="7" borderId="14" xfId="0" applyFill="1" applyBorder="1" applyAlignment="1" applyProtection="1">
      <alignment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0" fillId="7" borderId="0" xfId="0" applyFont="1" applyFill="1" applyBorder="1" applyAlignment="1" applyProtection="1">
      <alignment vertical="center" wrapText="1"/>
      <protection locked="0"/>
    </xf>
    <xf numFmtId="0" fontId="30" fillId="0" borderId="0" xfId="0" applyFont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3" fillId="6" borderId="33" xfId="0" applyFont="1" applyFill="1" applyBorder="1" applyAlignment="1" applyProtection="1">
      <alignment horizontal="center" vertical="center" wrapText="1"/>
      <protection locked="0"/>
    </xf>
    <xf numFmtId="0" fontId="3" fillId="6" borderId="34" xfId="0" applyFont="1" applyFill="1" applyBorder="1" applyAlignment="1" applyProtection="1">
      <alignment horizontal="center" vertical="center" wrapText="1"/>
      <protection locked="0"/>
    </xf>
    <xf numFmtId="4" fontId="3" fillId="6" borderId="34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7" xfId="0" applyFont="1" applyFill="1" applyBorder="1" applyAlignment="1" applyProtection="1">
      <alignment vertical="center" wrapText="1"/>
    </xf>
    <xf numFmtId="0" fontId="7" fillId="5" borderId="7" xfId="0" applyFont="1" applyFill="1" applyBorder="1" applyAlignment="1" applyProtection="1">
      <alignment vertical="center" wrapText="1"/>
      <protection locked="0"/>
    </xf>
    <xf numFmtId="0" fontId="7" fillId="0" borderId="7" xfId="0" applyFont="1" applyFill="1" applyBorder="1" applyAlignment="1" applyProtection="1">
      <alignment vertical="center" wrapText="1"/>
      <protection locked="0"/>
    </xf>
    <xf numFmtId="49" fontId="1" fillId="0" borderId="8" xfId="0" applyNumberFormat="1" applyFont="1" applyBorder="1" applyAlignment="1" applyProtection="1">
      <alignment horizontal="left" vertical="center" wrapText="1"/>
      <protection locked="0"/>
    </xf>
    <xf numFmtId="0" fontId="13" fillId="9" borderId="6" xfId="0" applyFont="1" applyFill="1" applyBorder="1" applyAlignment="1" applyProtection="1">
      <alignment horizontal="center" vertical="center"/>
      <protection locked="0"/>
    </xf>
    <xf numFmtId="4" fontId="17" fillId="13" borderId="7" xfId="0" applyNumberFormat="1" applyFont="1" applyFill="1" applyBorder="1" applyAlignment="1" applyProtection="1">
      <alignment horizontal="center" vertical="center"/>
      <protection locked="0"/>
    </xf>
    <xf numFmtId="0" fontId="13" fillId="9" borderId="36" xfId="0" applyFont="1" applyFill="1" applyBorder="1" applyAlignment="1" applyProtection="1">
      <alignment horizontal="center" vertical="center"/>
      <protection locked="0"/>
    </xf>
    <xf numFmtId="0" fontId="13" fillId="0" borderId="36" xfId="0" applyFont="1" applyBorder="1" applyAlignment="1" applyProtection="1">
      <alignment horizontal="center" vertical="center"/>
      <protection locked="0"/>
    </xf>
    <xf numFmtId="0" fontId="13" fillId="0" borderId="37" xfId="0" applyFont="1" applyFill="1" applyBorder="1" applyAlignment="1" applyProtection="1">
      <alignment horizontal="center" vertical="center"/>
      <protection locked="0"/>
    </xf>
    <xf numFmtId="0" fontId="13" fillId="0" borderId="8" xfId="0" applyFont="1" applyFill="1" applyBorder="1" applyAlignment="1" applyProtection="1">
      <alignment horizontal="center" vertical="center"/>
      <protection locked="0"/>
    </xf>
    <xf numFmtId="4" fontId="17" fillId="13" borderId="3" xfId="0" applyNumberFormat="1" applyFont="1" applyFill="1" applyBorder="1" applyAlignment="1" applyProtection="1">
      <alignment horizontal="right" vertical="center"/>
      <protection locked="0"/>
    </xf>
    <xf numFmtId="4" fontId="17" fillId="13" borderId="14" xfId="0" applyNumberFormat="1" applyFont="1" applyFill="1" applyBorder="1" applyAlignment="1" applyProtection="1">
      <alignment horizontal="right" vertical="center"/>
      <protection locked="0"/>
    </xf>
    <xf numFmtId="4" fontId="17" fillId="0" borderId="14" xfId="0" applyNumberFormat="1" applyFont="1" applyBorder="1" applyAlignment="1" applyProtection="1">
      <alignment horizontal="right" vertical="center"/>
      <protection locked="0"/>
    </xf>
    <xf numFmtId="4" fontId="17" fillId="13" borderId="15" xfId="0" applyNumberFormat="1" applyFont="1" applyFill="1" applyBorder="1" applyAlignment="1" applyProtection="1">
      <alignment horizontal="right" vertical="center"/>
      <protection locked="0"/>
    </xf>
    <xf numFmtId="4" fontId="17" fillId="13" borderId="36" xfId="0" applyNumberFormat="1" applyFont="1" applyFill="1" applyBorder="1" applyAlignment="1" applyProtection="1">
      <alignment horizontal="center" vertical="center"/>
      <protection locked="0"/>
    </xf>
    <xf numFmtId="0" fontId="12" fillId="0" borderId="36" xfId="0" applyFont="1" applyFill="1" applyBorder="1" applyAlignment="1" applyProtection="1">
      <alignment vertical="center" wrapText="1"/>
    </xf>
    <xf numFmtId="4" fontId="17" fillId="13" borderId="32" xfId="0" applyNumberFormat="1" applyFont="1" applyFill="1" applyBorder="1" applyAlignment="1" applyProtection="1">
      <alignment horizontal="right" vertical="center"/>
      <protection locked="0"/>
    </xf>
    <xf numFmtId="4" fontId="17" fillId="0" borderId="30" xfId="0" applyNumberFormat="1" applyFont="1" applyBorder="1" applyAlignment="1" applyProtection="1">
      <alignment horizontal="center" vertical="center" wrapText="1"/>
      <protection locked="0"/>
    </xf>
    <xf numFmtId="4" fontId="17" fillId="13" borderId="30" xfId="0" applyNumberFormat="1" applyFont="1" applyFill="1" applyBorder="1" applyAlignment="1" applyProtection="1">
      <alignment horizontal="right" vertical="center"/>
      <protection locked="0"/>
    </xf>
    <xf numFmtId="4" fontId="17" fillId="0" borderId="30" xfId="0" applyNumberFormat="1" applyFont="1" applyBorder="1" applyAlignment="1" applyProtection="1">
      <alignment horizontal="right" vertical="center"/>
      <protection locked="0"/>
    </xf>
    <xf numFmtId="4" fontId="17" fillId="13" borderId="38" xfId="0" applyNumberFormat="1" applyFont="1" applyFill="1" applyBorder="1" applyAlignment="1" applyProtection="1">
      <alignment horizontal="right" vertical="center"/>
      <protection locked="0"/>
    </xf>
    <xf numFmtId="4" fontId="3" fillId="5" borderId="34" xfId="0" applyNumberFormat="1" applyFont="1" applyFill="1" applyBorder="1" applyAlignment="1" applyProtection="1">
      <alignment horizontal="right" vertical="center"/>
      <protection locked="0"/>
    </xf>
    <xf numFmtId="4" fontId="3" fillId="5" borderId="35" xfId="0" applyNumberFormat="1" applyFont="1" applyFill="1" applyBorder="1" applyAlignment="1" applyProtection="1">
      <alignment horizontal="right" vertical="center"/>
      <protection locked="0"/>
    </xf>
    <xf numFmtId="4" fontId="3" fillId="5" borderId="31" xfId="0" applyNumberFormat="1" applyFont="1" applyFill="1" applyBorder="1" applyAlignment="1" applyProtection="1">
      <alignment horizontal="right" vertical="center"/>
      <protection locked="0"/>
    </xf>
    <xf numFmtId="4" fontId="17" fillId="13" borderId="39" xfId="0" applyNumberFormat="1" applyFont="1" applyFill="1" applyBorder="1" applyAlignment="1" applyProtection="1">
      <alignment horizontal="right" vertical="center"/>
      <protection locked="0"/>
    </xf>
    <xf numFmtId="4" fontId="3" fillId="5" borderId="40" xfId="0" applyNumberFormat="1" applyFont="1" applyFill="1" applyBorder="1" applyAlignment="1" applyProtection="1">
      <alignment horizontal="center" vertical="center"/>
      <protection locked="0"/>
    </xf>
    <xf numFmtId="4" fontId="17" fillId="0" borderId="40" xfId="0" applyNumberFormat="1" applyFont="1" applyFill="1" applyBorder="1" applyAlignment="1" applyProtection="1">
      <alignment horizontal="center" vertical="center"/>
      <protection locked="0"/>
    </xf>
    <xf numFmtId="4" fontId="17" fillId="5" borderId="40" xfId="0" applyNumberFormat="1" applyFont="1" applyFill="1" applyBorder="1" applyAlignment="1" applyProtection="1">
      <alignment horizontal="center" vertical="center"/>
      <protection locked="0"/>
    </xf>
    <xf numFmtId="4" fontId="17" fillId="0" borderId="41" xfId="0" applyNumberFormat="1" applyFont="1" applyFill="1" applyBorder="1" applyAlignment="1" applyProtection="1">
      <alignment horizontal="center" vertical="center"/>
      <protection locked="0"/>
    </xf>
    <xf numFmtId="4" fontId="3" fillId="6" borderId="35" xfId="0" applyNumberFormat="1" applyFont="1" applyFill="1" applyBorder="1" applyAlignment="1" applyProtection="1">
      <alignment horizontal="center" vertical="center" wrapText="1"/>
      <protection locked="0"/>
    </xf>
    <xf numFmtId="4" fontId="3" fillId="5" borderId="15" xfId="0" applyNumberFormat="1" applyFont="1" applyFill="1" applyBorder="1" applyAlignment="1" applyProtection="1">
      <alignment horizontal="right" vertical="center"/>
      <protection locked="0"/>
    </xf>
    <xf numFmtId="4" fontId="17" fillId="0" borderId="15" xfId="0" applyNumberFormat="1" applyFont="1" applyFill="1" applyBorder="1" applyAlignment="1" applyProtection="1">
      <alignment horizontal="right" vertical="center"/>
      <protection locked="0"/>
    </xf>
    <xf numFmtId="4" fontId="3" fillId="20" borderId="15" xfId="0" applyNumberFormat="1" applyFont="1" applyFill="1" applyBorder="1" applyAlignment="1" applyProtection="1">
      <alignment horizontal="right" vertical="center"/>
      <protection locked="0"/>
    </xf>
    <xf numFmtId="4" fontId="17" fillId="0" borderId="18" xfId="0" applyNumberFormat="1" applyFont="1" applyFill="1" applyBorder="1" applyAlignment="1" applyProtection="1">
      <alignment horizontal="right" vertical="center"/>
      <protection locked="0"/>
    </xf>
    <xf numFmtId="4" fontId="3" fillId="11" borderId="7" xfId="0" applyNumberFormat="1" applyFont="1" applyFill="1" applyBorder="1" applyAlignment="1" applyProtection="1">
      <alignment vertical="center"/>
      <protection hidden="1"/>
    </xf>
    <xf numFmtId="4" fontId="1" fillId="0" borderId="0" xfId="0" applyNumberFormat="1" applyFont="1" applyBorder="1" applyAlignment="1" applyProtection="1">
      <alignment horizontal="left" vertical="center"/>
      <protection locked="0"/>
    </xf>
    <xf numFmtId="0" fontId="31" fillId="9" borderId="22" xfId="0" applyFont="1" applyFill="1" applyBorder="1" applyAlignment="1" applyProtection="1">
      <alignment horizontal="center" vertical="center"/>
      <protection locked="0"/>
    </xf>
    <xf numFmtId="0" fontId="15" fillId="5" borderId="22" xfId="0" applyFont="1" applyFill="1" applyBorder="1" applyAlignment="1" applyProtection="1">
      <alignment vertical="center" wrapText="1"/>
      <protection locked="0"/>
    </xf>
    <xf numFmtId="4" fontId="3" fillId="5" borderId="33" xfId="0" applyNumberFormat="1" applyFont="1" applyFill="1" applyBorder="1" applyAlignment="1" applyProtection="1">
      <alignment vertical="center"/>
      <protection locked="0"/>
    </xf>
    <xf numFmtId="4" fontId="3" fillId="5" borderId="34" xfId="0" applyNumberFormat="1" applyFont="1" applyFill="1" applyBorder="1" applyAlignment="1" applyProtection="1">
      <alignment vertical="center"/>
      <protection locked="0"/>
    </xf>
    <xf numFmtId="4" fontId="3" fillId="0" borderId="0" xfId="0" applyNumberFormat="1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2" fillId="4" borderId="22" xfId="0" applyFont="1" applyFill="1" applyBorder="1" applyAlignment="1" applyProtection="1">
      <alignment horizontal="left" vertical="center" wrapText="1"/>
      <protection locked="0"/>
    </xf>
    <xf numFmtId="4" fontId="3" fillId="4" borderId="22" xfId="0" applyNumberFormat="1" applyFont="1" applyFill="1" applyBorder="1" applyAlignment="1" applyProtection="1">
      <alignment horizontal="center"/>
      <protection locked="0"/>
    </xf>
    <xf numFmtId="0" fontId="3" fillId="4" borderId="22" xfId="0" applyFont="1" applyFill="1" applyBorder="1" applyAlignment="1" applyProtection="1">
      <protection locked="0"/>
    </xf>
    <xf numFmtId="4" fontId="17" fillId="0" borderId="14" xfId="0" applyNumberFormat="1" applyFont="1" applyBorder="1" applyAlignment="1" applyProtection="1">
      <alignment horizontal="left" vertical="center" wrapText="1"/>
      <protection locked="0"/>
    </xf>
    <xf numFmtId="4" fontId="3" fillId="5" borderId="34" xfId="0" applyNumberFormat="1" applyFont="1" applyFill="1" applyBorder="1" applyAlignment="1" applyProtection="1">
      <alignment horizontal="center" vertical="center"/>
      <protection locked="0"/>
    </xf>
    <xf numFmtId="0" fontId="3" fillId="0" borderId="10" xfId="0" applyFont="1" applyFill="1" applyBorder="1" applyAlignment="1" applyProtection="1">
      <alignment horizontal="left" vertical="center" wrapText="1"/>
      <protection locked="0"/>
    </xf>
    <xf numFmtId="0" fontId="3" fillId="0" borderId="9" xfId="0" applyFont="1" applyFill="1" applyBorder="1" applyAlignment="1" applyProtection="1">
      <alignment horizontal="left" vertical="center" wrapText="1"/>
      <protection locked="0"/>
    </xf>
    <xf numFmtId="0" fontId="3" fillId="0" borderId="40" xfId="0" applyFont="1" applyFill="1" applyBorder="1" applyAlignment="1" applyProtection="1">
      <alignment horizontal="left" vertical="center" wrapText="1"/>
      <protection locked="0"/>
    </xf>
    <xf numFmtId="0" fontId="3" fillId="0" borderId="13" xfId="0" applyFont="1" applyFill="1" applyBorder="1" applyAlignment="1" applyProtection="1">
      <alignment horizontal="left" vertical="center" wrapText="1"/>
      <protection locked="0"/>
    </xf>
    <xf numFmtId="0" fontId="3" fillId="0" borderId="12" xfId="0" applyFont="1" applyFill="1" applyBorder="1" applyAlignment="1" applyProtection="1">
      <alignment horizontal="left" vertical="center" wrapText="1"/>
      <protection locked="0"/>
    </xf>
    <xf numFmtId="0" fontId="3" fillId="0" borderId="41" xfId="0" applyFont="1" applyFill="1" applyBorder="1" applyAlignment="1" applyProtection="1">
      <alignment horizontal="left" vertical="center" wrapText="1"/>
      <protection locked="0"/>
    </xf>
    <xf numFmtId="0" fontId="3" fillId="7" borderId="28" xfId="0" applyFont="1" applyFill="1" applyBorder="1" applyAlignment="1" applyProtection="1">
      <alignment horizontal="left" vertical="center" wrapText="1"/>
    </xf>
    <xf numFmtId="0" fontId="3" fillId="7" borderId="12" xfId="0" applyFont="1" applyFill="1" applyBorder="1" applyAlignment="1" applyProtection="1">
      <alignment horizontal="left" vertical="center" wrapText="1"/>
    </xf>
    <xf numFmtId="0" fontId="3" fillId="7" borderId="19" xfId="0" applyFont="1" applyFill="1" applyBorder="1" applyAlignment="1" applyProtection="1">
      <alignment horizontal="left" vertical="center" wrapText="1"/>
    </xf>
    <xf numFmtId="0" fontId="3" fillId="0" borderId="27" xfId="0" applyFont="1" applyFill="1" applyBorder="1" applyAlignment="1" applyProtection="1">
      <alignment horizontal="left" vertical="center" wrapText="1"/>
    </xf>
    <xf numFmtId="0" fontId="3" fillId="0" borderId="23" xfId="0" applyFont="1" applyFill="1" applyBorder="1" applyAlignment="1" applyProtection="1">
      <alignment horizontal="left" vertical="center" wrapText="1"/>
    </xf>
    <xf numFmtId="0" fontId="3" fillId="0" borderId="25" xfId="0" applyFont="1" applyFill="1" applyBorder="1" applyAlignment="1" applyProtection="1">
      <alignment horizontal="left" vertical="center" wrapText="1"/>
    </xf>
    <xf numFmtId="0" fontId="3" fillId="5" borderId="28" xfId="0" applyFont="1" applyFill="1" applyBorder="1" applyAlignment="1" applyProtection="1">
      <alignment horizontal="left" vertical="center" wrapText="1"/>
    </xf>
    <xf numFmtId="0" fontId="3" fillId="5" borderId="12" xfId="0" applyFont="1" applyFill="1" applyBorder="1" applyAlignment="1" applyProtection="1">
      <alignment horizontal="left" vertical="center" wrapText="1"/>
    </xf>
    <xf numFmtId="0" fontId="3" fillId="5" borderId="19" xfId="0" applyFont="1" applyFill="1" applyBorder="1" applyAlignment="1" applyProtection="1">
      <alignment horizontal="left" vertical="center" wrapText="1"/>
    </xf>
    <xf numFmtId="0" fontId="3" fillId="7" borderId="27" xfId="0" applyFont="1" applyFill="1" applyBorder="1" applyAlignment="1" applyProtection="1">
      <alignment horizontal="left" vertical="center" wrapText="1"/>
    </xf>
    <xf numFmtId="0" fontId="3" fillId="7" borderId="23" xfId="0" applyFont="1" applyFill="1" applyBorder="1" applyAlignment="1" applyProtection="1">
      <alignment horizontal="left" vertical="center" wrapText="1"/>
    </xf>
    <xf numFmtId="0" fontId="3" fillId="7" borderId="25" xfId="0" applyFont="1" applyFill="1" applyBorder="1" applyAlignment="1" applyProtection="1">
      <alignment horizontal="left" vertical="center" wrapText="1"/>
    </xf>
    <xf numFmtId="0" fontId="11" fillId="5" borderId="14" xfId="0" applyFont="1" applyFill="1" applyBorder="1" applyAlignment="1" applyProtection="1">
      <alignment horizontal="left" vertical="center" wrapText="1"/>
    </xf>
    <xf numFmtId="4" fontId="2" fillId="18" borderId="14" xfId="0" applyNumberFormat="1" applyFont="1" applyFill="1" applyBorder="1" applyAlignment="1" applyProtection="1">
      <alignment horizontal="center" vertical="center" wrapText="1"/>
      <protection locked="0"/>
    </xf>
    <xf numFmtId="4" fontId="2" fillId="18" borderId="15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 applyProtection="1">
      <alignment horizontal="left" vertical="center" wrapText="1"/>
    </xf>
    <xf numFmtId="4" fontId="2" fillId="19" borderId="17" xfId="0" applyNumberFormat="1" applyFont="1" applyFill="1" applyBorder="1" applyAlignment="1" applyProtection="1">
      <alignment horizontal="center" vertical="center" wrapText="1"/>
      <protection hidden="1"/>
    </xf>
    <xf numFmtId="4" fontId="2" fillId="19" borderId="18" xfId="0" applyNumberFormat="1" applyFont="1" applyFill="1" applyBorder="1" applyAlignment="1" applyProtection="1">
      <alignment horizontal="center" vertical="center" wrapText="1"/>
      <protection hidden="1"/>
    </xf>
    <xf numFmtId="0" fontId="4" fillId="5" borderId="24" xfId="0" applyFont="1" applyFill="1" applyBorder="1" applyAlignment="1" applyProtection="1">
      <alignment horizontal="left" vertical="center" wrapText="1"/>
    </xf>
    <xf numFmtId="0" fontId="20" fillId="14" borderId="16" xfId="0" applyFont="1" applyFill="1" applyBorder="1" applyAlignment="1" applyProtection="1">
      <alignment horizontal="right" vertical="center" wrapText="1"/>
      <protection locked="0"/>
    </xf>
    <xf numFmtId="0" fontId="21" fillId="15" borderId="16" xfId="2" applyFont="1" applyFill="1" applyBorder="1" applyAlignment="1" applyProtection="1">
      <alignment horizontal="left" vertical="center" wrapText="1"/>
      <protection locked="0"/>
    </xf>
    <xf numFmtId="0" fontId="3" fillId="0" borderId="14" xfId="0" applyFont="1" applyFill="1" applyBorder="1" applyAlignment="1" applyProtection="1">
      <alignment horizontal="left" vertical="center" wrapText="1"/>
    </xf>
    <xf numFmtId="4" fontId="2" fillId="0" borderId="14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33" fillId="9" borderId="6" xfId="0" applyFont="1" applyFill="1" applyBorder="1" applyAlignment="1" applyProtection="1">
      <alignment horizontal="center" vertical="center" wrapText="1"/>
      <protection locked="0"/>
    </xf>
    <xf numFmtId="0" fontId="33" fillId="9" borderId="8" xfId="0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1" fillId="0" borderId="29" xfId="0" applyFont="1" applyBorder="1" applyAlignment="1" applyProtection="1">
      <alignment horizontal="left" vertical="center" wrapText="1"/>
      <protection locked="0"/>
    </xf>
    <xf numFmtId="0" fontId="1" fillId="0" borderId="31" xfId="0" applyFont="1" applyBorder="1" applyAlignment="1" applyProtection="1">
      <alignment horizontal="left" vertical="center" wrapText="1"/>
      <protection locked="0"/>
    </xf>
    <xf numFmtId="0" fontId="3" fillId="0" borderId="20" xfId="0" applyFont="1" applyFill="1" applyBorder="1" applyAlignment="1" applyProtection="1">
      <alignment horizontal="left" vertical="center" wrapText="1"/>
      <protection locked="0"/>
    </xf>
    <xf numFmtId="0" fontId="3" fillId="0" borderId="23" xfId="0" applyFont="1" applyFill="1" applyBorder="1" applyAlignment="1" applyProtection="1">
      <alignment horizontal="left" vertical="center" wrapText="1"/>
      <protection locked="0"/>
    </xf>
    <xf numFmtId="0" fontId="3" fillId="0" borderId="42" xfId="0" applyFont="1" applyFill="1" applyBorder="1" applyAlignment="1" applyProtection="1">
      <alignment horizontal="left" vertical="center" wrapText="1"/>
      <protection locked="0"/>
    </xf>
    <xf numFmtId="0" fontId="16" fillId="10" borderId="1" xfId="0" applyFont="1" applyFill="1" applyBorder="1" applyAlignment="1" applyProtection="1">
      <alignment horizontal="center" vertical="center" wrapText="1"/>
      <protection locked="0"/>
    </xf>
    <xf numFmtId="0" fontId="16" fillId="10" borderId="29" xfId="0" applyFont="1" applyFill="1" applyBorder="1" applyAlignment="1" applyProtection="1">
      <alignment horizontal="center" vertical="center" wrapText="1"/>
      <protection locked="0"/>
    </xf>
    <xf numFmtId="0" fontId="16" fillId="10" borderId="31" xfId="0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 applyProtection="1">
      <alignment horizontal="left" vertical="center" wrapText="1"/>
      <protection locked="0"/>
    </xf>
    <xf numFmtId="0" fontId="3" fillId="0" borderId="9" xfId="0" applyFont="1" applyBorder="1" applyAlignment="1" applyProtection="1">
      <alignment horizontal="left" vertical="center" wrapText="1"/>
      <protection locked="0"/>
    </xf>
    <xf numFmtId="0" fontId="3" fillId="0" borderId="40" xfId="0" applyFont="1" applyBorder="1" applyAlignment="1" applyProtection="1">
      <alignment horizontal="left" vertical="center" wrapText="1"/>
      <protection locked="0"/>
    </xf>
    <xf numFmtId="0" fontId="3" fillId="11" borderId="10" xfId="0" applyFont="1" applyFill="1" applyBorder="1" applyAlignment="1" applyProtection="1">
      <alignment horizontal="left" vertical="center" wrapText="1"/>
      <protection locked="0"/>
    </xf>
    <xf numFmtId="0" fontId="3" fillId="11" borderId="9" xfId="0" applyFont="1" applyFill="1" applyBorder="1" applyAlignment="1" applyProtection="1">
      <alignment horizontal="left" vertical="center" wrapText="1"/>
      <protection locked="0"/>
    </xf>
    <xf numFmtId="0" fontId="3" fillId="11" borderId="40" xfId="0" applyFont="1" applyFill="1" applyBorder="1" applyAlignment="1" applyProtection="1">
      <alignment horizontal="left" vertical="center" wrapText="1"/>
      <protection locked="0"/>
    </xf>
    <xf numFmtId="4" fontId="3" fillId="20" borderId="6" xfId="0" applyNumberFormat="1" applyFont="1" applyFill="1" applyBorder="1" applyAlignment="1" applyProtection="1">
      <alignment vertical="center"/>
      <protection hidden="1"/>
    </xf>
    <xf numFmtId="9" fontId="3" fillId="20" borderId="7" xfId="1" applyFont="1" applyFill="1" applyBorder="1" applyAlignment="1" applyProtection="1">
      <alignment vertical="center" wrapText="1"/>
      <protection hidden="1"/>
    </xf>
    <xf numFmtId="165" fontId="1" fillId="20" borderId="7" xfId="0" applyNumberFormat="1" applyFont="1" applyFill="1" applyBorder="1" applyAlignment="1" applyProtection="1">
      <alignment vertical="center"/>
      <protection locked="0"/>
    </xf>
    <xf numFmtId="165" fontId="1" fillId="20" borderId="7" xfId="0" applyNumberFormat="1" applyFont="1" applyFill="1" applyBorder="1" applyAlignment="1" applyProtection="1">
      <alignment vertical="center" wrapText="1"/>
    </xf>
    <xf numFmtId="4" fontId="3" fillId="20" borderId="7" xfId="0" applyNumberFormat="1" applyFont="1" applyFill="1" applyBorder="1" applyAlignment="1" applyProtection="1">
      <alignment vertical="center"/>
      <protection hidden="1"/>
    </xf>
    <xf numFmtId="4" fontId="3" fillId="20" borderId="8" xfId="0" applyNumberFormat="1" applyFont="1" applyFill="1" applyBorder="1" applyAlignment="1" applyProtection="1">
      <alignment vertical="center"/>
      <protection hidden="1"/>
    </xf>
  </cellXfs>
  <cellStyles count="12">
    <cellStyle name="Normal" xfId="0" builtinId="0"/>
    <cellStyle name="Normal 2" xfId="2"/>
    <cellStyle name="Normal 2 2" xfId="6"/>
    <cellStyle name="Normal 3" xfId="5"/>
    <cellStyle name="Normal 4" xfId="4"/>
    <cellStyle name="Normal 5" xfId="8"/>
    <cellStyle name="Normal 6" xfId="9"/>
    <cellStyle name="Normal 7" xfId="10"/>
    <cellStyle name="Normal 8" xfId="11"/>
    <cellStyle name="Normal 9" xfId="3"/>
    <cellStyle name="Percent" xfId="1" builtinId="5"/>
    <cellStyle name="Percent 2" xfId="7"/>
  </cellStyles>
  <dxfs count="0"/>
  <tableStyles count="2" defaultTableStyle="TableStyleMedium2" defaultPivotStyle="PivotStyleLight16">
    <tableStyle name="Table Style 1" pivot="0" count="0"/>
    <tableStyle name="Table Style 2" pivot="0" count="0"/>
  </tableStyles>
  <colors>
    <mruColors>
      <color rgb="FF16293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9</xdr:row>
      <xdr:rowOff>0</xdr:rowOff>
    </xdr:from>
    <xdr:to>
      <xdr:col>1</xdr:col>
      <xdr:colOff>7620</xdr:colOff>
      <xdr:row>38</xdr:row>
      <xdr:rowOff>136597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" y="2118360"/>
          <a:ext cx="10058400" cy="544011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46</xdr:row>
      <xdr:rowOff>114300</xdr:rowOff>
    </xdr:from>
    <xdr:to>
      <xdr:col>0</xdr:col>
      <xdr:colOff>7572374</xdr:colOff>
      <xdr:row>109</xdr:row>
      <xdr:rowOff>80634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696575"/>
          <a:ext cx="7572374" cy="1196783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PLAN%20NABAVE-TTIP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NABAVE-TTIP"/>
      <sheetName val="Sheet3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AN40"/>
  <sheetViews>
    <sheetView tabSelected="1" zoomScale="90" zoomScaleNormal="90" workbookViewId="0">
      <pane ySplit="3" topLeftCell="A4" activePane="bottomLeft" state="frozen"/>
      <selection pane="bottomLeft" activeCell="B4" sqref="B4"/>
    </sheetView>
  </sheetViews>
  <sheetFormatPr defaultColWidth="9.140625" defaultRowHeight="28.5" x14ac:dyDescent="0.25"/>
  <cols>
    <col min="1" max="1" width="13.28515625" style="7" customWidth="1"/>
    <col min="2" max="2" width="70.85546875" style="2" customWidth="1"/>
    <col min="3" max="3" width="20.28515625" style="2" customWidth="1"/>
    <col min="4" max="4" width="19.7109375" style="3" customWidth="1"/>
    <col min="5" max="5" width="19.28515625" style="3" customWidth="1"/>
    <col min="6" max="6" width="19.7109375" style="3" customWidth="1"/>
    <col min="7" max="7" width="23.42578125" style="8" customWidth="1"/>
    <col min="8" max="8" width="23.85546875" style="11" customWidth="1"/>
    <col min="9" max="9" width="15.42578125" style="2" customWidth="1"/>
    <col min="10" max="10" width="13.5703125" style="2" customWidth="1"/>
    <col min="11" max="11" width="16.5703125" style="2" customWidth="1"/>
    <col min="12" max="12" width="12.42578125" style="2" customWidth="1"/>
    <col min="13" max="13" width="17.140625" style="2" customWidth="1"/>
    <col min="14" max="16" width="17.140625" style="11" customWidth="1"/>
    <col min="17" max="17" width="9.140625" style="2"/>
    <col min="18" max="18" width="14.140625" style="2" hidden="1" customWidth="1"/>
    <col min="19" max="19" width="12.140625" style="2" hidden="1" customWidth="1"/>
    <col min="20" max="20" width="9.140625" style="2" hidden="1" customWidth="1"/>
    <col min="21" max="21" width="12.140625" style="2" hidden="1" customWidth="1"/>
    <col min="22" max="22" width="11.85546875" style="2" hidden="1" customWidth="1"/>
    <col min="23" max="23" width="18" style="2" hidden="1" customWidth="1"/>
    <col min="24" max="24" width="12" style="2" hidden="1" customWidth="1"/>
    <col min="25" max="27" width="9.140625" style="2" hidden="1" customWidth="1"/>
    <col min="28" max="28" width="15.28515625" style="2" hidden="1" customWidth="1"/>
    <col min="29" max="29" width="15.85546875" style="2" hidden="1" customWidth="1"/>
    <col min="30" max="30" width="16.140625" style="2" hidden="1" customWidth="1"/>
    <col min="31" max="31" width="15" style="2" hidden="1" customWidth="1"/>
    <col min="32" max="32" width="9.140625" style="2" hidden="1" customWidth="1"/>
    <col min="33" max="33" width="15.28515625" style="2" hidden="1" customWidth="1"/>
    <col min="34" max="40" width="9.140625" style="2" hidden="1" customWidth="1"/>
    <col min="41" max="41" width="9.140625" style="2" customWidth="1"/>
    <col min="42" max="16384" width="9.140625" style="2"/>
  </cols>
  <sheetData>
    <row r="1" spans="1:33" ht="56.25" customHeight="1" thickBot="1" x14ac:dyDescent="0.3">
      <c r="A1" s="160" t="s">
        <v>59</v>
      </c>
      <c r="B1" s="68" t="s">
        <v>92</v>
      </c>
      <c r="C1" s="168" t="s">
        <v>18</v>
      </c>
      <c r="D1" s="169"/>
      <c r="E1" s="169"/>
      <c r="F1" s="169"/>
      <c r="G1" s="169"/>
      <c r="H1" s="170"/>
      <c r="I1" s="11"/>
      <c r="R1" s="17"/>
      <c r="S1" s="155" t="s">
        <v>20</v>
      </c>
      <c r="T1" s="155"/>
      <c r="U1" s="156" t="s">
        <v>21</v>
      </c>
      <c r="V1" s="156"/>
      <c r="W1" s="156"/>
      <c r="X1" s="156"/>
      <c r="Y1" s="156"/>
      <c r="Z1" s="156"/>
      <c r="AA1" s="156"/>
      <c r="AB1" s="156"/>
      <c r="AC1" s="156"/>
      <c r="AD1" s="156"/>
      <c r="AE1" s="156"/>
    </row>
    <row r="2" spans="1:33" ht="87" customHeight="1" thickBot="1" x14ac:dyDescent="0.3">
      <c r="A2" s="161"/>
      <c r="B2" s="79" t="s">
        <v>64</v>
      </c>
      <c r="C2" s="80" t="s">
        <v>96</v>
      </c>
      <c r="D2" s="82" t="s">
        <v>43</v>
      </c>
      <c r="E2" s="82" t="s">
        <v>93</v>
      </c>
      <c r="F2" s="81" t="s">
        <v>95</v>
      </c>
      <c r="G2" s="112" t="s">
        <v>94</v>
      </c>
      <c r="H2" s="112" t="s">
        <v>90</v>
      </c>
      <c r="I2" s="11"/>
      <c r="J2" s="11"/>
      <c r="K2" s="11"/>
      <c r="L2" s="11"/>
      <c r="R2" s="18" t="s">
        <v>53</v>
      </c>
      <c r="S2" s="18" t="s">
        <v>54</v>
      </c>
      <c r="T2" s="18" t="s">
        <v>55</v>
      </c>
      <c r="U2" s="18" t="s">
        <v>57</v>
      </c>
      <c r="V2" s="18" t="s">
        <v>56</v>
      </c>
      <c r="W2" s="18" t="s">
        <v>61</v>
      </c>
      <c r="X2" s="18" t="s">
        <v>58</v>
      </c>
      <c r="Y2" s="18" t="s">
        <v>22</v>
      </c>
      <c r="Z2" s="18" t="s">
        <v>23</v>
      </c>
      <c r="AA2" s="18" t="s">
        <v>24</v>
      </c>
      <c r="AB2" s="19" t="s">
        <v>25</v>
      </c>
      <c r="AC2" s="18" t="s">
        <v>26</v>
      </c>
      <c r="AD2" s="18" t="s">
        <v>27</v>
      </c>
      <c r="AE2" s="19" t="s">
        <v>28</v>
      </c>
    </row>
    <row r="3" spans="1:33" s="124" customFormat="1" ht="37.5" customHeight="1" thickBot="1" x14ac:dyDescent="0.3">
      <c r="A3" s="119" t="s">
        <v>0</v>
      </c>
      <c r="B3" s="120" t="s">
        <v>91</v>
      </c>
      <c r="C3" s="121"/>
      <c r="D3" s="129">
        <f>SUM(D4:D12)</f>
        <v>0</v>
      </c>
      <c r="E3" s="122">
        <f>SUM(E4:E12)</f>
        <v>0</v>
      </c>
      <c r="F3" s="104">
        <f>SUM(F4:F12)</f>
        <v>0</v>
      </c>
      <c r="G3" s="105">
        <f>SUM(G4:G12)</f>
        <v>0</v>
      </c>
      <c r="H3" s="106">
        <f>SUM(H4:H12)</f>
        <v>0</v>
      </c>
      <c r="I3" s="123"/>
      <c r="J3" s="123"/>
      <c r="K3" s="123"/>
      <c r="L3" s="123"/>
      <c r="M3" s="123"/>
      <c r="N3" s="123"/>
      <c r="O3" s="123"/>
      <c r="P3" s="123"/>
      <c r="R3" s="125" t="str">
        <f>B3</f>
        <v>UKUPNO PRIHVATLJIVI TROŠKOVI/ UKUPNO POTPORA</v>
      </c>
      <c r="S3" s="126"/>
      <c r="T3" s="127"/>
      <c r="U3" s="126" t="e">
        <f>SUM(U4:U12)</f>
        <v>#REF!</v>
      </c>
      <c r="V3" s="127"/>
      <c r="W3" s="126"/>
      <c r="X3" s="126">
        <f>SUM(X4:X12)</f>
        <v>0</v>
      </c>
      <c r="Y3" s="126"/>
      <c r="Z3" s="126"/>
      <c r="AA3" s="126" t="e">
        <f>SUM(AA4:AA12)</f>
        <v>#REF!</v>
      </c>
      <c r="AB3" s="126" t="e">
        <f>SUM(AB4:AB12)</f>
        <v>#REF!</v>
      </c>
      <c r="AC3" s="126" t="e">
        <f>SUM(AC4:AC12)</f>
        <v>#REF!</v>
      </c>
      <c r="AD3" s="126" t="e">
        <f>SUM(AD4:AD12)</f>
        <v>#REF!</v>
      </c>
      <c r="AE3" s="126" t="e">
        <f>SUM(AE4:AE12)</f>
        <v>#REF!</v>
      </c>
    </row>
    <row r="4" spans="1:33" ht="34.5" customHeight="1" x14ac:dyDescent="0.25">
      <c r="A4" s="97" t="str">
        <f>IFERROR(INDEX(Sheet1!A$1:A$9,MATCH('TTIP 73-05'!B4,Sheet1!B$1:B$9,0),1),"")</f>
        <v/>
      </c>
      <c r="B4" s="98"/>
      <c r="C4" s="99" t="str">
        <f>IFERROR(VLOOKUP(B4,Sheet1!B$1:C$9,2,FALSE),"")</f>
        <v/>
      </c>
      <c r="D4" s="100"/>
      <c r="E4" s="101">
        <f>IFERROR(ROUND(C4*D4,2),0)</f>
        <v>0</v>
      </c>
      <c r="F4" s="102"/>
      <c r="G4" s="103">
        <f>E4-F4</f>
        <v>0</v>
      </c>
      <c r="H4" s="107">
        <f>IFERROR(IF(G$3*100%&lt;H$23,G4*100%,G4/G$3*H$23),0)</f>
        <v>0</v>
      </c>
      <c r="K4" s="11"/>
      <c r="L4" s="11"/>
      <c r="R4" s="23"/>
      <c r="S4" s="23" t="str">
        <f t="shared" ref="S4:S12" si="0">A4</f>
        <v/>
      </c>
      <c r="T4" s="23">
        <f t="shared" ref="T4:T12" si="1">D4</f>
        <v>0</v>
      </c>
      <c r="U4" s="24" t="e">
        <f>#REF!</f>
        <v>#REF!</v>
      </c>
      <c r="V4" s="25">
        <v>10</v>
      </c>
      <c r="W4" s="25">
        <f>IFERROR(U4/V4,0)</f>
        <v>0</v>
      </c>
      <c r="X4" s="26">
        <f>MIN(V4,T4)*W4</f>
        <v>0</v>
      </c>
      <c r="Y4" s="32" t="e">
        <f>#REF!</f>
        <v>#REF!</v>
      </c>
      <c r="Z4" s="33"/>
      <c r="AA4" s="26" t="e">
        <f>#REF!*MAX(Y4,Z4)</f>
        <v>#REF!</v>
      </c>
      <c r="AB4" s="26" t="e">
        <f>#REF!-AA4</f>
        <v>#REF!</v>
      </c>
      <c r="AC4" s="29" t="e">
        <f t="shared" ref="AC4:AC12" si="2">MIN(AB4,U4)</f>
        <v>#REF!</v>
      </c>
      <c r="AD4" s="30" t="e">
        <f>U4-#REF!-AA4-AC4</f>
        <v>#REF!</v>
      </c>
      <c r="AE4" s="31" t="e">
        <f>AA4+#REF!</f>
        <v>#REF!</v>
      </c>
      <c r="AF4" s="46"/>
      <c r="AG4" s="46"/>
    </row>
    <row r="5" spans="1:33" s="11" customFormat="1" ht="34.5" customHeight="1" x14ac:dyDescent="0.25">
      <c r="A5" s="88" t="str">
        <f>IFERROR(INDEX(Sheet1!A$1:A$9,MATCH('TTIP 73-05'!B5,Sheet1!B$1:B$9,0),1),"")</f>
        <v/>
      </c>
      <c r="B5" s="83"/>
      <c r="C5" s="93" t="str">
        <f>IFERROR(VLOOKUP(B5,Sheet1!B$1:C$9,2,FALSE),"")</f>
        <v/>
      </c>
      <c r="D5" s="15"/>
      <c r="E5" s="94">
        <f>IFERROR(ROUND(C5*D5,2),0)</f>
        <v>0</v>
      </c>
      <c r="F5" s="95"/>
      <c r="G5" s="96">
        <f>E5-F5</f>
        <v>0</v>
      </c>
      <c r="H5" s="107">
        <f t="shared" ref="H5:H12" si="3">IFERROR(IF(G$3*100%&lt;H$23,G5*100%,G5/G$3*H$23),0)</f>
        <v>0</v>
      </c>
      <c r="R5" s="23"/>
      <c r="S5" s="23" t="str">
        <f t="shared" si="0"/>
        <v/>
      </c>
      <c r="T5" s="23">
        <f t="shared" si="1"/>
        <v>0</v>
      </c>
      <c r="U5" s="24" t="e">
        <f>#REF!</f>
        <v>#REF!</v>
      </c>
      <c r="V5" s="25">
        <v>10</v>
      </c>
      <c r="W5" s="25">
        <f>IFERROR(U5/V5,0)</f>
        <v>0</v>
      </c>
      <c r="X5" s="26">
        <f>MIN(V5,T5)*W5</f>
        <v>0</v>
      </c>
      <c r="Y5" s="32" t="e">
        <f>#REF!</f>
        <v>#REF!</v>
      </c>
      <c r="Z5" s="33"/>
      <c r="AA5" s="26" t="e">
        <f>#REF!*MAX(Y5,Z5)</f>
        <v>#REF!</v>
      </c>
      <c r="AB5" s="26" t="e">
        <f>#REF!-AA5</f>
        <v>#REF!</v>
      </c>
      <c r="AC5" s="29" t="e">
        <f t="shared" si="2"/>
        <v>#REF!</v>
      </c>
      <c r="AD5" s="30" t="e">
        <f>U5-#REF!-AA5-AC5</f>
        <v>#REF!</v>
      </c>
      <c r="AE5" s="31" t="e">
        <f>AA5+#REF!</f>
        <v>#REF!</v>
      </c>
      <c r="AF5" s="46"/>
      <c r="AG5" s="46"/>
    </row>
    <row r="6" spans="1:33" s="11" customFormat="1" ht="34.5" customHeight="1" x14ac:dyDescent="0.25">
      <c r="A6" s="88" t="str">
        <f>IFERROR(INDEX(Sheet1!A$1:A$9,MATCH('TTIP 73-05'!B6,Sheet1!B$1:B$9,0),1),"")</f>
        <v/>
      </c>
      <c r="B6" s="83"/>
      <c r="C6" s="93" t="str">
        <f>IFERROR(VLOOKUP(B6,Sheet1!B$1:C$9,2,FALSE),"")</f>
        <v/>
      </c>
      <c r="D6" s="15"/>
      <c r="E6" s="94">
        <f t="shared" ref="E6:E12" si="4">IFERROR(ROUND(C6*D6,2),0)</f>
        <v>0</v>
      </c>
      <c r="F6" s="95"/>
      <c r="G6" s="96">
        <f t="shared" ref="G6:G12" si="5">E6-F6</f>
        <v>0</v>
      </c>
      <c r="H6" s="107">
        <f t="shared" si="3"/>
        <v>0</v>
      </c>
      <c r="R6" s="23"/>
      <c r="S6" s="23" t="str">
        <f t="shared" si="0"/>
        <v/>
      </c>
      <c r="T6" s="23">
        <f t="shared" si="1"/>
        <v>0</v>
      </c>
      <c r="U6" s="24" t="e">
        <f>#REF!</f>
        <v>#REF!</v>
      </c>
      <c r="V6" s="25">
        <v>4</v>
      </c>
      <c r="W6" s="25">
        <f t="shared" ref="W6:W12" si="6">IFERROR(U6/V6,0)</f>
        <v>0</v>
      </c>
      <c r="X6" s="26">
        <f t="shared" ref="X6:X12" si="7">MIN(V6,T6)*W6</f>
        <v>0</v>
      </c>
      <c r="Y6" s="32" t="e">
        <f>#REF!</f>
        <v>#REF!</v>
      </c>
      <c r="Z6" s="33"/>
      <c r="AA6" s="26" t="e">
        <f>#REF!*MAX(Y6,Z6)</f>
        <v>#REF!</v>
      </c>
      <c r="AB6" s="26" t="e">
        <f>#REF!-AA6</f>
        <v>#REF!</v>
      </c>
      <c r="AC6" s="29" t="e">
        <f t="shared" si="2"/>
        <v>#REF!</v>
      </c>
      <c r="AD6" s="30" t="e">
        <f>U6-#REF!-AA6-AC6</f>
        <v>#REF!</v>
      </c>
      <c r="AE6" s="31" t="e">
        <f>AA6+#REF!</f>
        <v>#REF!</v>
      </c>
      <c r="AF6" s="46"/>
      <c r="AG6" s="46"/>
    </row>
    <row r="7" spans="1:33" s="11" customFormat="1" ht="34.5" customHeight="1" x14ac:dyDescent="0.25">
      <c r="A7" s="88" t="str">
        <f>IFERROR(INDEX(Sheet1!A$1:A$9,MATCH('TTIP 73-05'!B7,Sheet1!B$1:B$9,0),1),"")</f>
        <v/>
      </c>
      <c r="B7" s="83"/>
      <c r="C7" s="93" t="str">
        <f>IFERROR(VLOOKUP(B7,Sheet1!B$1:C$9,2,FALSE),"")</f>
        <v/>
      </c>
      <c r="D7" s="15"/>
      <c r="E7" s="94">
        <f t="shared" ref="E7" si="8">IFERROR(ROUND(C7*D7,2),0)</f>
        <v>0</v>
      </c>
      <c r="F7" s="95"/>
      <c r="G7" s="96">
        <f t="shared" ref="G7" si="9">E7-F7</f>
        <v>0</v>
      </c>
      <c r="H7" s="107">
        <f t="shared" si="3"/>
        <v>0</v>
      </c>
      <c r="R7" s="23"/>
      <c r="S7" s="23" t="str">
        <f t="shared" si="0"/>
        <v/>
      </c>
      <c r="T7" s="23">
        <f t="shared" si="1"/>
        <v>0</v>
      </c>
      <c r="U7" s="24" t="e">
        <f>#REF!</f>
        <v>#REF!</v>
      </c>
      <c r="V7" s="25">
        <v>4</v>
      </c>
      <c r="W7" s="25">
        <f t="shared" ref="W7" si="10">IFERROR(U7/V7,0)</f>
        <v>0</v>
      </c>
      <c r="X7" s="26">
        <f t="shared" ref="X7" si="11">MIN(V7,T7)*W7</f>
        <v>0</v>
      </c>
      <c r="Y7" s="32" t="e">
        <f>#REF!</f>
        <v>#REF!</v>
      </c>
      <c r="Z7" s="33"/>
      <c r="AA7" s="26" t="e">
        <f>#REF!*MAX(Y7,Z7)</f>
        <v>#REF!</v>
      </c>
      <c r="AB7" s="26" t="e">
        <f>#REF!-AA7</f>
        <v>#REF!</v>
      </c>
      <c r="AC7" s="29" t="e">
        <f t="shared" si="2"/>
        <v>#REF!</v>
      </c>
      <c r="AD7" s="30" t="e">
        <f>U7-#REF!-AA7-AC7</f>
        <v>#REF!</v>
      </c>
      <c r="AE7" s="31" t="e">
        <f>AA7+#REF!</f>
        <v>#REF!</v>
      </c>
      <c r="AF7" s="46"/>
      <c r="AG7" s="46"/>
    </row>
    <row r="8" spans="1:33" s="11" customFormat="1" ht="34.5" customHeight="1" x14ac:dyDescent="0.25">
      <c r="A8" s="88" t="str">
        <f>IFERROR(INDEX(Sheet1!A$1:A$9,MATCH('TTIP 73-05'!B8,Sheet1!B$1:B$9,0),1),"")</f>
        <v/>
      </c>
      <c r="B8" s="83"/>
      <c r="C8" s="93" t="str">
        <f>IFERROR(VLOOKUP(B8,Sheet1!B$1:C$9,2,FALSE),"")</f>
        <v/>
      </c>
      <c r="D8" s="15"/>
      <c r="E8" s="94">
        <f t="shared" ref="E8" si="12">IFERROR(ROUND(C8*D8,2),0)</f>
        <v>0</v>
      </c>
      <c r="F8" s="95"/>
      <c r="G8" s="96">
        <f t="shared" ref="G8" si="13">E8-F8</f>
        <v>0</v>
      </c>
      <c r="H8" s="107">
        <f t="shared" si="3"/>
        <v>0</v>
      </c>
      <c r="R8" s="23"/>
      <c r="S8" s="23" t="str">
        <f t="shared" si="0"/>
        <v/>
      </c>
      <c r="T8" s="23">
        <f t="shared" si="1"/>
        <v>0</v>
      </c>
      <c r="U8" s="24" t="e">
        <f>#REF!</f>
        <v>#REF!</v>
      </c>
      <c r="V8" s="25">
        <v>4</v>
      </c>
      <c r="W8" s="25">
        <f t="shared" ref="W8" si="14">IFERROR(U8/V8,0)</f>
        <v>0</v>
      </c>
      <c r="X8" s="26">
        <f t="shared" ref="X8" si="15">MIN(V8,T8)*W8</f>
        <v>0</v>
      </c>
      <c r="Y8" s="32" t="e">
        <f>#REF!</f>
        <v>#REF!</v>
      </c>
      <c r="Z8" s="33"/>
      <c r="AA8" s="26" t="e">
        <f>#REF!*MAX(Y8,Z8)</f>
        <v>#REF!</v>
      </c>
      <c r="AB8" s="26" t="e">
        <f>#REF!-AA8</f>
        <v>#REF!</v>
      </c>
      <c r="AC8" s="29" t="e">
        <f t="shared" si="2"/>
        <v>#REF!</v>
      </c>
      <c r="AD8" s="30" t="e">
        <f>U8-#REF!-AA8-AC8</f>
        <v>#REF!</v>
      </c>
      <c r="AE8" s="31" t="e">
        <f>AA8+#REF!</f>
        <v>#REF!</v>
      </c>
      <c r="AF8" s="46"/>
      <c r="AG8" s="46"/>
    </row>
    <row r="9" spans="1:33" s="11" customFormat="1" ht="34.5" customHeight="1" x14ac:dyDescent="0.25">
      <c r="A9" s="88" t="str">
        <f>IFERROR(INDEX(Sheet1!A$1:A$9,MATCH('TTIP 73-05'!B9,Sheet1!B$1:B$9,0),1),"")</f>
        <v/>
      </c>
      <c r="B9" s="83"/>
      <c r="C9" s="93" t="str">
        <f>IFERROR(VLOOKUP(B9,Sheet1!B$1:C$9,2,FALSE),"")</f>
        <v/>
      </c>
      <c r="D9" s="15"/>
      <c r="E9" s="94">
        <f t="shared" ref="E9" si="16">IFERROR(ROUND(C9*D9,2),0)</f>
        <v>0</v>
      </c>
      <c r="F9" s="95"/>
      <c r="G9" s="96">
        <f t="shared" ref="G9" si="17">E9-F9</f>
        <v>0</v>
      </c>
      <c r="H9" s="107">
        <f t="shared" si="3"/>
        <v>0</v>
      </c>
      <c r="R9" s="23"/>
      <c r="S9" s="23" t="str">
        <f t="shared" si="0"/>
        <v/>
      </c>
      <c r="T9" s="23">
        <f t="shared" si="1"/>
        <v>0</v>
      </c>
      <c r="U9" s="24" t="e">
        <f>#REF!</f>
        <v>#REF!</v>
      </c>
      <c r="V9" s="25">
        <v>4</v>
      </c>
      <c r="W9" s="25">
        <f t="shared" ref="W9" si="18">IFERROR(U9/V9,0)</f>
        <v>0</v>
      </c>
      <c r="X9" s="26">
        <f t="shared" ref="X9" si="19">MIN(V9,T9)*W9</f>
        <v>0</v>
      </c>
      <c r="Y9" s="32" t="e">
        <f>#REF!</f>
        <v>#REF!</v>
      </c>
      <c r="Z9" s="33"/>
      <c r="AA9" s="26" t="e">
        <f>#REF!*MAX(Y9,Z9)</f>
        <v>#REF!</v>
      </c>
      <c r="AB9" s="26" t="e">
        <f>#REF!-AA9</f>
        <v>#REF!</v>
      </c>
      <c r="AC9" s="29" t="e">
        <f t="shared" si="2"/>
        <v>#REF!</v>
      </c>
      <c r="AD9" s="30" t="e">
        <f>U9-#REF!-AA9-AC9</f>
        <v>#REF!</v>
      </c>
      <c r="AE9" s="31" t="e">
        <f>AA9+#REF!</f>
        <v>#REF!</v>
      </c>
      <c r="AF9" s="46"/>
      <c r="AG9" s="46"/>
    </row>
    <row r="10" spans="1:33" s="11" customFormat="1" ht="34.5" customHeight="1" x14ac:dyDescent="0.25">
      <c r="A10" s="88" t="str">
        <f>IFERROR(INDEX(Sheet1!A$1:A$9,MATCH('TTIP 73-05'!B10,Sheet1!B$1:B$9,0),1),"")</f>
        <v/>
      </c>
      <c r="B10" s="83"/>
      <c r="C10" s="93" t="str">
        <f>IFERROR(VLOOKUP(B10,Sheet1!B$1:C$9,2,FALSE),"")</f>
        <v/>
      </c>
      <c r="D10" s="15"/>
      <c r="E10" s="94">
        <f t="shared" ref="E10" si="20">IFERROR(ROUND(C10*D10,2),0)</f>
        <v>0</v>
      </c>
      <c r="F10" s="95"/>
      <c r="G10" s="96">
        <f t="shared" ref="G10" si="21">E10-F10</f>
        <v>0</v>
      </c>
      <c r="H10" s="107">
        <f t="shared" si="3"/>
        <v>0</v>
      </c>
      <c r="R10" s="23"/>
      <c r="S10" s="23" t="str">
        <f t="shared" si="0"/>
        <v/>
      </c>
      <c r="T10" s="23">
        <f t="shared" si="1"/>
        <v>0</v>
      </c>
      <c r="U10" s="24" t="e">
        <f>#REF!</f>
        <v>#REF!</v>
      </c>
      <c r="V10" s="25">
        <v>4</v>
      </c>
      <c r="W10" s="25">
        <f t="shared" ref="W10" si="22">IFERROR(U10/V10,0)</f>
        <v>0</v>
      </c>
      <c r="X10" s="26">
        <f t="shared" ref="X10" si="23">MIN(V10,T10)*W10</f>
        <v>0</v>
      </c>
      <c r="Y10" s="32" t="e">
        <f>#REF!</f>
        <v>#REF!</v>
      </c>
      <c r="Z10" s="33"/>
      <c r="AA10" s="26" t="e">
        <f>#REF!*MAX(Y10,Z10)</f>
        <v>#REF!</v>
      </c>
      <c r="AB10" s="26" t="e">
        <f>#REF!-AA10</f>
        <v>#REF!</v>
      </c>
      <c r="AC10" s="29" t="e">
        <f t="shared" si="2"/>
        <v>#REF!</v>
      </c>
      <c r="AD10" s="30" t="e">
        <f>U10-#REF!-AA10-AC10</f>
        <v>#REF!</v>
      </c>
      <c r="AE10" s="31" t="e">
        <f>AA10+#REF!</f>
        <v>#REF!</v>
      </c>
      <c r="AF10" s="46"/>
      <c r="AG10" s="46"/>
    </row>
    <row r="11" spans="1:33" ht="34.5" customHeight="1" x14ac:dyDescent="0.25">
      <c r="A11" s="88" t="str">
        <f>IFERROR(INDEX(Sheet1!A$1:A$9,MATCH('TTIP 73-05'!B11,Sheet1!B$1:B$9,0),1),"")</f>
        <v/>
      </c>
      <c r="B11" s="83"/>
      <c r="C11" s="93" t="str">
        <f>IFERROR(VLOOKUP(B11,Sheet1!B$1:C$9,2,FALSE),"")</f>
        <v/>
      </c>
      <c r="D11" s="15"/>
      <c r="E11" s="94">
        <f t="shared" si="4"/>
        <v>0</v>
      </c>
      <c r="F11" s="95"/>
      <c r="G11" s="96">
        <f t="shared" si="5"/>
        <v>0</v>
      </c>
      <c r="H11" s="107">
        <f t="shared" si="3"/>
        <v>0</v>
      </c>
      <c r="K11" s="11"/>
      <c r="L11" s="11"/>
      <c r="R11" s="23"/>
      <c r="S11" s="23" t="str">
        <f t="shared" si="0"/>
        <v/>
      </c>
      <c r="T11" s="23">
        <f t="shared" si="1"/>
        <v>0</v>
      </c>
      <c r="U11" s="24" t="e">
        <f>#REF!</f>
        <v>#REF!</v>
      </c>
      <c r="V11" s="25">
        <v>5</v>
      </c>
      <c r="W11" s="25">
        <f t="shared" si="6"/>
        <v>0</v>
      </c>
      <c r="X11" s="26">
        <f t="shared" si="7"/>
        <v>0</v>
      </c>
      <c r="Y11" s="32" t="e">
        <f>#REF!</f>
        <v>#REF!</v>
      </c>
      <c r="Z11" s="33"/>
      <c r="AA11" s="26" t="e">
        <f>#REF!*MAX(Y11,Z11)</f>
        <v>#REF!</v>
      </c>
      <c r="AB11" s="26" t="e">
        <f>#REF!-AA11</f>
        <v>#REF!</v>
      </c>
      <c r="AC11" s="29" t="e">
        <f t="shared" si="2"/>
        <v>#REF!</v>
      </c>
      <c r="AD11" s="30" t="e">
        <f>U11-#REF!-AA11-AC11</f>
        <v>#REF!</v>
      </c>
      <c r="AE11" s="31" t="e">
        <f>AA11+#REF!</f>
        <v>#REF!</v>
      </c>
      <c r="AF11" s="46"/>
      <c r="AG11" s="46"/>
    </row>
    <row r="12" spans="1:33" ht="34.5" customHeight="1" thickBot="1" x14ac:dyDescent="0.3">
      <c r="A12" s="88" t="str">
        <f>IFERROR(INDEX(Sheet1!A$1:A$9,MATCH('TTIP 73-05'!B12,Sheet1!B$1:B$9,0),1),"")</f>
        <v/>
      </c>
      <c r="B12" s="83"/>
      <c r="C12" s="93" t="str">
        <f>IFERROR(VLOOKUP(B12,Sheet1!B$1:C$9,2,FALSE),"")</f>
        <v/>
      </c>
      <c r="D12" s="15"/>
      <c r="E12" s="94">
        <f t="shared" si="4"/>
        <v>0</v>
      </c>
      <c r="F12" s="95"/>
      <c r="G12" s="96">
        <f t="shared" si="5"/>
        <v>0</v>
      </c>
      <c r="H12" s="107">
        <f t="shared" si="3"/>
        <v>0</v>
      </c>
      <c r="K12" s="11"/>
      <c r="L12" s="11"/>
      <c r="R12" s="23"/>
      <c r="S12" s="23" t="str">
        <f t="shared" si="0"/>
        <v/>
      </c>
      <c r="T12" s="23">
        <f t="shared" si="1"/>
        <v>0</v>
      </c>
      <c r="U12" s="24" t="e">
        <f>#REF!</f>
        <v>#REF!</v>
      </c>
      <c r="V12" s="25">
        <v>5</v>
      </c>
      <c r="W12" s="25">
        <f t="shared" si="6"/>
        <v>0</v>
      </c>
      <c r="X12" s="26">
        <f t="shared" si="7"/>
        <v>0</v>
      </c>
      <c r="Y12" s="32" t="e">
        <f>#REF!</f>
        <v>#REF!</v>
      </c>
      <c r="Z12" s="33"/>
      <c r="AA12" s="26" t="e">
        <f>#REF!*MAX(Y12,Z12)</f>
        <v>#REF!</v>
      </c>
      <c r="AB12" s="26" t="e">
        <f>#REF!-AA12</f>
        <v>#REF!</v>
      </c>
      <c r="AC12" s="29" t="e">
        <f t="shared" si="2"/>
        <v>#REF!</v>
      </c>
      <c r="AD12" s="30" t="e">
        <f>U12-#REF!-AA12-AC12</f>
        <v>#REF!</v>
      </c>
      <c r="AE12" s="31" t="e">
        <f>AA12+#REF!</f>
        <v>#REF!</v>
      </c>
      <c r="AF12" s="46"/>
      <c r="AG12" s="46"/>
    </row>
    <row r="13" spans="1:33" s="11" customFormat="1" ht="46.5" customHeight="1" thickBot="1" x14ac:dyDescent="0.3">
      <c r="A13" s="89" t="s">
        <v>17</v>
      </c>
      <c r="B13" s="84" t="s">
        <v>89</v>
      </c>
      <c r="C13" s="62"/>
      <c r="D13" s="61"/>
      <c r="E13" s="61"/>
      <c r="F13" s="60"/>
      <c r="G13" s="113">
        <f>SUM(G14:G15)</f>
        <v>0</v>
      </c>
      <c r="H13" s="108"/>
      <c r="R13" s="21"/>
      <c r="S13" s="22"/>
      <c r="T13" s="20"/>
      <c r="U13" s="20"/>
      <c r="V13" s="20"/>
      <c r="W13" s="22"/>
      <c r="X13" s="22"/>
      <c r="Y13" s="22"/>
      <c r="Z13" s="22"/>
      <c r="AA13" s="22"/>
      <c r="AB13" s="22"/>
      <c r="AC13" s="22"/>
      <c r="AD13" s="22"/>
      <c r="AE13" s="22"/>
      <c r="AF13" s="46"/>
      <c r="AG13" s="46"/>
    </row>
    <row r="14" spans="1:33" s="11" customFormat="1" ht="34.5" customHeight="1" x14ac:dyDescent="0.25">
      <c r="A14" s="90"/>
      <c r="B14" s="83"/>
      <c r="C14" s="47"/>
      <c r="D14" s="128"/>
      <c r="E14" s="12"/>
      <c r="F14" s="12"/>
      <c r="G14" s="114"/>
      <c r="H14" s="109"/>
      <c r="R14" s="23"/>
      <c r="S14" s="23"/>
      <c r="T14" s="23"/>
      <c r="U14" s="24"/>
      <c r="V14" s="25"/>
      <c r="W14" s="26"/>
      <c r="X14" s="26"/>
      <c r="Y14" s="32"/>
      <c r="Z14" s="33"/>
      <c r="AA14" s="26"/>
      <c r="AB14" s="26"/>
      <c r="AC14" s="29"/>
      <c r="AD14" s="30"/>
      <c r="AE14" s="31"/>
      <c r="AF14" s="46"/>
      <c r="AG14" s="46"/>
    </row>
    <row r="15" spans="1:33" s="11" customFormat="1" ht="34.5" customHeight="1" thickBot="1" x14ac:dyDescent="0.3">
      <c r="A15" s="90"/>
      <c r="B15" s="83"/>
      <c r="C15" s="47"/>
      <c r="D15" s="128"/>
      <c r="E15" s="12"/>
      <c r="F15" s="12"/>
      <c r="G15" s="114"/>
      <c r="H15" s="109"/>
      <c r="R15" s="23"/>
      <c r="S15" s="23"/>
      <c r="T15" s="23"/>
      <c r="U15" s="24"/>
      <c r="V15" s="25"/>
      <c r="W15" s="26"/>
      <c r="X15" s="26"/>
      <c r="Y15" s="32"/>
      <c r="Z15" s="33"/>
      <c r="AA15" s="26"/>
      <c r="AB15" s="26"/>
      <c r="AC15" s="29"/>
      <c r="AD15" s="30"/>
      <c r="AE15" s="31"/>
      <c r="AF15" s="46"/>
      <c r="AG15" s="46"/>
    </row>
    <row r="16" spans="1:33" ht="45.75" thickBot="1" x14ac:dyDescent="0.3">
      <c r="A16" s="89" t="s">
        <v>1</v>
      </c>
      <c r="B16" s="84" t="s">
        <v>78</v>
      </c>
      <c r="C16" s="62"/>
      <c r="D16" s="61"/>
      <c r="E16" s="61"/>
      <c r="F16" s="60"/>
      <c r="G16" s="113">
        <f>SUM(G17:G18)</f>
        <v>0</v>
      </c>
      <c r="H16" s="110"/>
      <c r="R16" s="21"/>
      <c r="S16" s="22"/>
      <c r="T16" s="20"/>
      <c r="U16" s="20"/>
      <c r="V16" s="20"/>
      <c r="W16" s="22"/>
      <c r="X16" s="22"/>
      <c r="Y16" s="22"/>
      <c r="Z16" s="22"/>
      <c r="AA16" s="22"/>
      <c r="AB16" s="22"/>
      <c r="AC16" s="22"/>
      <c r="AD16" s="22"/>
      <c r="AE16" s="22"/>
    </row>
    <row r="17" spans="1:39" s="11" customFormat="1" ht="33.75" customHeight="1" x14ac:dyDescent="0.25">
      <c r="A17" s="91"/>
      <c r="B17" s="85" t="s">
        <v>74</v>
      </c>
      <c r="C17" s="64"/>
      <c r="D17" s="63"/>
      <c r="E17" s="63"/>
      <c r="F17" s="16"/>
      <c r="G17" s="115">
        <f>SUM(F3)</f>
        <v>0</v>
      </c>
      <c r="H17" s="109"/>
      <c r="R17" s="23"/>
      <c r="S17" s="23"/>
      <c r="T17" s="23"/>
      <c r="U17" s="24"/>
      <c r="V17" s="25"/>
      <c r="W17" s="26"/>
      <c r="X17" s="26"/>
      <c r="Y17" s="27"/>
      <c r="Z17" s="28"/>
      <c r="AA17" s="26"/>
      <c r="AB17" s="26"/>
      <c r="AC17" s="29"/>
      <c r="AD17" s="30"/>
      <c r="AE17" s="31"/>
    </row>
    <row r="18" spans="1:39" ht="33.75" customHeight="1" thickBot="1" x14ac:dyDescent="0.3">
      <c r="A18" s="92"/>
      <c r="B18" s="86"/>
      <c r="C18" s="48"/>
      <c r="D18" s="13"/>
      <c r="E18" s="13"/>
      <c r="F18" s="14"/>
      <c r="G18" s="116"/>
      <c r="H18" s="111"/>
      <c r="R18" s="23"/>
      <c r="S18" s="23"/>
      <c r="T18" s="23"/>
      <c r="U18" s="24"/>
      <c r="V18" s="25"/>
      <c r="W18" s="26"/>
      <c r="X18" s="26"/>
      <c r="Y18" s="27"/>
      <c r="Z18" s="28"/>
      <c r="AA18" s="26"/>
      <c r="AB18" s="26"/>
      <c r="AC18" s="29"/>
      <c r="AD18" s="30"/>
      <c r="AE18" s="31"/>
    </row>
    <row r="19" spans="1:39" ht="54.75" customHeight="1" thickBot="1" x14ac:dyDescent="0.3">
      <c r="A19" s="162" t="s">
        <v>42</v>
      </c>
      <c r="B19" s="163"/>
      <c r="C19" s="163"/>
      <c r="D19" s="163"/>
      <c r="E19" s="163"/>
      <c r="F19" s="163"/>
      <c r="G19" s="163"/>
      <c r="H19" s="164"/>
      <c r="R19" s="4"/>
      <c r="S19" s="4"/>
      <c r="T19" s="4"/>
      <c r="U19" s="4"/>
      <c r="V19" s="4"/>
      <c r="W19" s="4"/>
      <c r="X19" s="4"/>
      <c r="Y19" s="4"/>
      <c r="Z19" s="4"/>
      <c r="AA19" s="4"/>
      <c r="AB19" s="34" t="s">
        <v>29</v>
      </c>
      <c r="AC19" s="34" t="s">
        <v>30</v>
      </c>
      <c r="AD19" s="35" t="s">
        <v>31</v>
      </c>
      <c r="AE19" s="35" t="s">
        <v>32</v>
      </c>
      <c r="AF19" s="4"/>
    </row>
    <row r="20" spans="1:39" ht="18" customHeight="1" thickBot="1" x14ac:dyDescent="0.3">
      <c r="A20" s="6"/>
      <c r="B20" s="5"/>
      <c r="C20" s="5"/>
      <c r="D20" s="118"/>
      <c r="E20" s="118"/>
      <c r="F20" s="5"/>
      <c r="G20" s="5"/>
      <c r="R20" s="4"/>
      <c r="S20" s="4"/>
      <c r="T20" s="4"/>
      <c r="U20" s="4"/>
      <c r="V20" s="4"/>
      <c r="W20" s="4"/>
      <c r="X20" s="4"/>
      <c r="Y20" s="4"/>
      <c r="Z20" s="4"/>
      <c r="AA20" s="4"/>
      <c r="AB20" s="36" t="e">
        <f>U3</f>
        <v>#REF!</v>
      </c>
      <c r="AC20" s="36" t="e">
        <f>AC3</f>
        <v>#REF!</v>
      </c>
      <c r="AD20" s="36" t="e">
        <f>AD3</f>
        <v>#REF!</v>
      </c>
      <c r="AE20" s="36" t="e">
        <f>AE3</f>
        <v>#REF!</v>
      </c>
      <c r="AF20" s="4"/>
    </row>
    <row r="21" spans="1:39" ht="53.25" customHeight="1" x14ac:dyDescent="0.25">
      <c r="A21" s="87" t="s">
        <v>2</v>
      </c>
      <c r="B21" s="165" t="s">
        <v>88</v>
      </c>
      <c r="C21" s="166"/>
      <c r="D21" s="166"/>
      <c r="E21" s="166"/>
      <c r="F21" s="166"/>
      <c r="G21" s="167"/>
      <c r="H21" s="177">
        <f>G3</f>
        <v>0</v>
      </c>
      <c r="I21" s="11"/>
      <c r="N21" s="2"/>
      <c r="Q21" s="11"/>
      <c r="S21" s="38" t="s">
        <v>33</v>
      </c>
      <c r="T21" s="157" t="s">
        <v>34</v>
      </c>
      <c r="U21" s="157"/>
      <c r="V21" s="158"/>
      <c r="W21" s="159"/>
    </row>
    <row r="22" spans="1:39" ht="53.25" customHeight="1" x14ac:dyDescent="0.25">
      <c r="A22" s="9" t="s">
        <v>3</v>
      </c>
      <c r="B22" s="130" t="s">
        <v>97</v>
      </c>
      <c r="C22" s="131"/>
      <c r="D22" s="131"/>
      <c r="E22" s="131"/>
      <c r="F22" s="131"/>
      <c r="G22" s="132"/>
      <c r="H22" s="178">
        <v>1</v>
      </c>
      <c r="I22" s="11"/>
      <c r="N22" s="2"/>
      <c r="Q22" s="11"/>
      <c r="S22" s="39" t="s">
        <v>7</v>
      </c>
      <c r="T22" s="148" t="s">
        <v>35</v>
      </c>
      <c r="U22" s="148"/>
      <c r="V22" s="149" t="e">
        <f>MIN(V21,W27)</f>
        <v>#REF!</v>
      </c>
      <c r="W22" s="150"/>
    </row>
    <row r="23" spans="1:39" ht="53.25" customHeight="1" thickBot="1" x14ac:dyDescent="0.3">
      <c r="A23" s="9" t="s">
        <v>4</v>
      </c>
      <c r="B23" s="130" t="s">
        <v>99</v>
      </c>
      <c r="C23" s="131"/>
      <c r="D23" s="131"/>
      <c r="E23" s="131"/>
      <c r="F23" s="131"/>
      <c r="G23" s="132"/>
      <c r="H23" s="179">
        <v>1000000</v>
      </c>
      <c r="I23" s="11"/>
      <c r="N23" s="2"/>
      <c r="Q23" s="11"/>
      <c r="R23" s="11"/>
      <c r="S23" s="40" t="s">
        <v>10</v>
      </c>
      <c r="T23" s="151" t="s">
        <v>36</v>
      </c>
      <c r="U23" s="151"/>
      <c r="V23" s="152" t="e">
        <f>SUM(W26:W28)*V24</f>
        <v>#REF!</v>
      </c>
      <c r="W23" s="153"/>
      <c r="X23" s="11"/>
      <c r="AM23" s="11"/>
    </row>
    <row r="24" spans="1:39" ht="54" customHeight="1" thickBot="1" x14ac:dyDescent="0.3">
      <c r="A24" s="9" t="s">
        <v>5</v>
      </c>
      <c r="B24" s="171" t="s">
        <v>87</v>
      </c>
      <c r="C24" s="172"/>
      <c r="D24" s="172"/>
      <c r="E24" s="172"/>
      <c r="F24" s="172"/>
      <c r="G24" s="173"/>
      <c r="H24" s="180">
        <v>10000</v>
      </c>
      <c r="I24" s="11"/>
      <c r="N24" s="2"/>
      <c r="Q24" s="11"/>
      <c r="R24" s="11"/>
      <c r="S24" s="11"/>
      <c r="T24" s="11"/>
      <c r="U24" s="11"/>
      <c r="V24" s="11"/>
      <c r="W24" s="11"/>
      <c r="X24" s="11"/>
      <c r="AI24" s="11"/>
      <c r="AM24" s="11"/>
    </row>
    <row r="25" spans="1:39" ht="60.75" customHeight="1" thickBot="1" x14ac:dyDescent="0.3">
      <c r="A25" s="9" t="s">
        <v>6</v>
      </c>
      <c r="B25" s="174" t="s">
        <v>98</v>
      </c>
      <c r="C25" s="175"/>
      <c r="D25" s="175"/>
      <c r="E25" s="175"/>
      <c r="F25" s="175"/>
      <c r="G25" s="176"/>
      <c r="H25" s="117">
        <f>IF(H21*H22&lt;H24,0,MIN(H21*H22,H23))</f>
        <v>0</v>
      </c>
      <c r="I25" s="11"/>
      <c r="N25" s="2"/>
      <c r="Q25" s="11"/>
      <c r="S25" s="41" t="s">
        <v>11</v>
      </c>
      <c r="T25" s="154" t="s">
        <v>37</v>
      </c>
      <c r="U25" s="154"/>
      <c r="V25" s="154"/>
      <c r="W25" s="50">
        <f>W3</f>
        <v>0</v>
      </c>
      <c r="AI25" s="11"/>
      <c r="AM25" s="11"/>
    </row>
    <row r="26" spans="1:39" ht="48" customHeight="1" x14ac:dyDescent="0.25">
      <c r="A26" s="9" t="s">
        <v>33</v>
      </c>
      <c r="B26" s="130" t="s">
        <v>86</v>
      </c>
      <c r="C26" s="131"/>
      <c r="D26" s="131"/>
      <c r="E26" s="131"/>
      <c r="F26" s="131"/>
      <c r="G26" s="132"/>
      <c r="H26" s="181">
        <f>G3+G13+G16</f>
        <v>0</v>
      </c>
      <c r="I26" s="11"/>
      <c r="N26" s="2"/>
      <c r="Q26" s="11"/>
      <c r="S26" s="42" t="s">
        <v>12</v>
      </c>
      <c r="T26" s="139" t="s">
        <v>38</v>
      </c>
      <c r="U26" s="140"/>
      <c r="V26" s="141"/>
      <c r="W26" s="51" t="e">
        <f>AE3</f>
        <v>#REF!</v>
      </c>
    </row>
    <row r="27" spans="1:39" ht="48" customHeight="1" thickBot="1" x14ac:dyDescent="0.3">
      <c r="A27" s="9" t="s">
        <v>7</v>
      </c>
      <c r="B27" s="130" t="s">
        <v>82</v>
      </c>
      <c r="C27" s="131"/>
      <c r="D27" s="131"/>
      <c r="E27" s="131"/>
      <c r="F27" s="131"/>
      <c r="G27" s="132"/>
      <c r="H27" s="181">
        <f>H26-H25</f>
        <v>0</v>
      </c>
      <c r="I27" s="11"/>
      <c r="N27" s="2"/>
      <c r="Q27" s="11"/>
      <c r="R27" s="11"/>
      <c r="S27" s="43" t="s">
        <v>13</v>
      </c>
      <c r="T27" s="142" t="s">
        <v>39</v>
      </c>
      <c r="U27" s="143"/>
      <c r="V27" s="144"/>
      <c r="W27" s="49" t="e">
        <f>#REF!+#REF!+W28+#REF!-#REF!-V23</f>
        <v>#REF!</v>
      </c>
      <c r="AH27" s="44"/>
      <c r="AI27" s="44"/>
    </row>
    <row r="28" spans="1:39" ht="48" customHeight="1" thickBot="1" x14ac:dyDescent="0.3">
      <c r="A28" s="9" t="s">
        <v>8</v>
      </c>
      <c r="B28" s="130" t="s">
        <v>85</v>
      </c>
      <c r="C28" s="131"/>
      <c r="D28" s="131"/>
      <c r="E28" s="131"/>
      <c r="F28" s="131"/>
      <c r="G28" s="132"/>
      <c r="H28" s="181">
        <f>H25*0.8</f>
        <v>0</v>
      </c>
      <c r="I28" s="11"/>
      <c r="N28" s="2"/>
      <c r="Q28" s="11"/>
      <c r="R28" s="11"/>
      <c r="S28" s="11"/>
      <c r="T28" s="11"/>
      <c r="U28" s="11"/>
      <c r="V28" s="11"/>
      <c r="W28" s="11"/>
      <c r="AI28" s="45"/>
    </row>
    <row r="29" spans="1:39" s="11" customFormat="1" ht="48" customHeight="1" thickBot="1" x14ac:dyDescent="0.3">
      <c r="A29" s="10" t="s">
        <v>9</v>
      </c>
      <c r="B29" s="133" t="s">
        <v>83</v>
      </c>
      <c r="C29" s="134"/>
      <c r="D29" s="134"/>
      <c r="E29" s="134"/>
      <c r="F29" s="134"/>
      <c r="G29" s="135"/>
      <c r="H29" s="182">
        <f>H25-H28</f>
        <v>0</v>
      </c>
      <c r="S29" s="37" t="s">
        <v>40</v>
      </c>
      <c r="T29" s="145" t="s">
        <v>60</v>
      </c>
      <c r="U29" s="146"/>
      <c r="V29" s="147"/>
      <c r="W29" s="50" t="e">
        <f>ROUND(W27*0.85,2)</f>
        <v>#REF!</v>
      </c>
      <c r="AJ29" s="2"/>
      <c r="AK29" s="2"/>
    </row>
    <row r="30" spans="1:39" s="11" customFormat="1" ht="30" customHeight="1" thickBot="1" x14ac:dyDescent="0.3">
      <c r="D30" s="3"/>
      <c r="E30" s="3"/>
      <c r="R30" s="40" t="s">
        <v>15</v>
      </c>
      <c r="S30" s="136" t="s">
        <v>41</v>
      </c>
      <c r="T30" s="137"/>
      <c r="U30" s="138"/>
      <c r="V30" s="49" t="e">
        <f>W27-W29</f>
        <v>#REF!</v>
      </c>
      <c r="AI30" s="2"/>
      <c r="AJ30" s="2"/>
    </row>
    <row r="31" spans="1:39" s="11" customFormat="1" ht="30" customHeight="1" x14ac:dyDescent="0.25">
      <c r="D31" s="3"/>
      <c r="E31" s="3"/>
      <c r="R31" s="1" t="s">
        <v>14</v>
      </c>
      <c r="S31" s="1"/>
      <c r="T31" s="1"/>
      <c r="U31" s="1"/>
      <c r="V31" s="1"/>
    </row>
    <row r="32" spans="1:39" s="11" customFormat="1" ht="30" customHeight="1" x14ac:dyDescent="0.25">
      <c r="D32" s="3"/>
      <c r="E32" s="3"/>
      <c r="AI32" s="2"/>
    </row>
    <row r="33" spans="1:35" s="11" customFormat="1" ht="30" customHeight="1" x14ac:dyDescent="0.25">
      <c r="D33" s="3"/>
      <c r="E33" s="3"/>
      <c r="AI33" s="2"/>
    </row>
    <row r="34" spans="1:35" ht="30" customHeight="1" x14ac:dyDescent="0.25">
      <c r="A34" s="2"/>
      <c r="F34" s="11"/>
      <c r="G34" s="11"/>
    </row>
    <row r="35" spans="1:35" ht="30" customHeight="1" x14ac:dyDescent="0.25">
      <c r="A35" s="2"/>
      <c r="F35" s="11"/>
      <c r="G35" s="11"/>
    </row>
    <row r="36" spans="1:35" ht="30" customHeight="1" x14ac:dyDescent="0.25">
      <c r="A36" s="2"/>
      <c r="F36" s="2"/>
      <c r="G36" s="2"/>
    </row>
    <row r="37" spans="1:35" ht="39.75" customHeight="1" x14ac:dyDescent="0.25">
      <c r="A37" s="2"/>
      <c r="F37" s="2"/>
      <c r="G37" s="2"/>
    </row>
    <row r="39" spans="1:35" ht="39.75" customHeight="1" x14ac:dyDescent="0.25">
      <c r="F39" s="2"/>
      <c r="G39" s="2"/>
    </row>
    <row r="40" spans="1:35" ht="47.25" customHeight="1" x14ac:dyDescent="0.25"/>
  </sheetData>
  <sheetProtection insertColumns="0" insertRows="0"/>
  <dataConsolidate/>
  <mergeCells count="25">
    <mergeCell ref="B22:G22"/>
    <mergeCell ref="B23:G23"/>
    <mergeCell ref="B24:G24"/>
    <mergeCell ref="B25:G25"/>
    <mergeCell ref="B26:G26"/>
    <mergeCell ref="S1:T1"/>
    <mergeCell ref="U1:AE1"/>
    <mergeCell ref="T21:U21"/>
    <mergeCell ref="V21:W21"/>
    <mergeCell ref="A1:A2"/>
    <mergeCell ref="A19:H19"/>
    <mergeCell ref="B21:G21"/>
    <mergeCell ref="C1:H1"/>
    <mergeCell ref="T22:U22"/>
    <mergeCell ref="V22:W22"/>
    <mergeCell ref="T23:U23"/>
    <mergeCell ref="V23:W23"/>
    <mergeCell ref="T25:V25"/>
    <mergeCell ref="B28:G28"/>
    <mergeCell ref="B29:G29"/>
    <mergeCell ref="S30:U30"/>
    <mergeCell ref="T26:V26"/>
    <mergeCell ref="T27:V27"/>
    <mergeCell ref="T29:V29"/>
    <mergeCell ref="B27:G27"/>
  </mergeCells>
  <printOptions horizontalCentered="1"/>
  <pageMargins left="0.51181102362204722" right="0.51181102362204722" top="0.55118110236220474" bottom="0.55118110236220474" header="0.31496062992125984" footer="0.31496062992125984"/>
  <pageSetup scale="28" orientation="landscape" r:id="rId1"/>
  <rowBreaks count="1" manualBreakCount="1">
    <brk id="19" max="18" man="1"/>
  </rowBreaks>
  <ignoredErrors>
    <ignoredError sqref="A5 I5:XFD5 C5 E5 G5" unlockedFormula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xWindow="881" yWindow="190" count="1">
        <x14:dataValidation type="list" allowBlank="1" showInputMessage="1" showErrorMessage="1">
          <x14:formula1>
            <xm:f>Sheet1!$B$1:$B$9</xm:f>
          </x14:formula1>
          <xm:sqref>B4:B12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101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146.7109375" customWidth="1"/>
  </cols>
  <sheetData>
    <row r="1" spans="1:1" ht="27.75" customHeight="1" x14ac:dyDescent="0.25">
      <c r="A1" s="76" t="s">
        <v>80</v>
      </c>
    </row>
    <row r="2" spans="1:1" ht="23.25" customHeight="1" x14ac:dyDescent="0.25">
      <c r="A2" s="74" t="s">
        <v>19</v>
      </c>
    </row>
    <row r="3" spans="1:1" ht="23.25" customHeight="1" x14ac:dyDescent="0.25">
      <c r="A3" s="74" t="s">
        <v>62</v>
      </c>
    </row>
    <row r="4" spans="1:1" ht="67.5" customHeight="1" x14ac:dyDescent="0.25">
      <c r="A4" s="75" t="s">
        <v>84</v>
      </c>
    </row>
    <row r="5" spans="1:1" ht="27" customHeight="1" x14ac:dyDescent="0.25">
      <c r="A5" s="75" t="s">
        <v>16</v>
      </c>
    </row>
    <row r="6" spans="1:1" ht="39" customHeight="1" x14ac:dyDescent="0.25">
      <c r="A6" s="75" t="s">
        <v>79</v>
      </c>
    </row>
    <row r="7" spans="1:1" x14ac:dyDescent="0.25">
      <c r="A7" s="70"/>
    </row>
    <row r="8" spans="1:1" x14ac:dyDescent="0.25">
      <c r="A8" s="77" t="s">
        <v>75</v>
      </c>
    </row>
    <row r="9" spans="1:1" x14ac:dyDescent="0.25">
      <c r="A9" s="73"/>
    </row>
    <row r="10" spans="1:1" x14ac:dyDescent="0.25">
      <c r="A10" s="65"/>
    </row>
    <row r="11" spans="1:1" x14ac:dyDescent="0.25">
      <c r="A11" s="65"/>
    </row>
    <row r="12" spans="1:1" x14ac:dyDescent="0.25">
      <c r="A12" s="65"/>
    </row>
    <row r="13" spans="1:1" x14ac:dyDescent="0.25">
      <c r="A13" s="66"/>
    </row>
    <row r="14" spans="1:1" x14ac:dyDescent="0.25">
      <c r="A14" s="66"/>
    </row>
    <row r="15" spans="1:1" x14ac:dyDescent="0.25">
      <c r="A15" s="66"/>
    </row>
    <row r="16" spans="1:1" x14ac:dyDescent="0.25">
      <c r="A16" s="66"/>
    </row>
    <row r="17" spans="1:1" x14ac:dyDescent="0.25">
      <c r="A17" s="66"/>
    </row>
    <row r="19" spans="1:1" x14ac:dyDescent="0.25">
      <c r="A19" s="67"/>
    </row>
    <row r="40" spans="1:1" x14ac:dyDescent="0.25">
      <c r="A40" s="72"/>
    </row>
    <row r="41" spans="1:1" ht="25.5" customHeight="1" x14ac:dyDescent="0.25">
      <c r="A41" s="69" t="s">
        <v>63</v>
      </c>
    </row>
    <row r="42" spans="1:1" x14ac:dyDescent="0.25">
      <c r="A42" s="72"/>
    </row>
    <row r="43" spans="1:1" ht="27.75" customHeight="1" x14ac:dyDescent="0.25">
      <c r="A43" s="75" t="s">
        <v>76</v>
      </c>
    </row>
    <row r="44" spans="1:1" ht="27.75" customHeight="1" x14ac:dyDescent="0.25">
      <c r="A44" s="75" t="s">
        <v>77</v>
      </c>
    </row>
    <row r="45" spans="1:1" x14ac:dyDescent="0.25">
      <c r="A45" s="70"/>
    </row>
    <row r="46" spans="1:1" x14ac:dyDescent="0.25">
      <c r="A46" s="78" t="s">
        <v>81</v>
      </c>
    </row>
    <row r="47" spans="1:1" x14ac:dyDescent="0.25">
      <c r="A47" s="71"/>
    </row>
    <row r="48" spans="1:1" x14ac:dyDescent="0.25">
      <c r="A48" s="72"/>
    </row>
    <row r="49" spans="1:1" x14ac:dyDescent="0.25">
      <c r="A49" s="72"/>
    </row>
    <row r="50" spans="1:1" x14ac:dyDescent="0.25">
      <c r="A50" s="72"/>
    </row>
    <row r="51" spans="1:1" x14ac:dyDescent="0.25">
      <c r="A51" s="72"/>
    </row>
    <row r="52" spans="1:1" x14ac:dyDescent="0.25">
      <c r="A52" s="72"/>
    </row>
    <row r="53" spans="1:1" x14ac:dyDescent="0.25">
      <c r="A53" s="72"/>
    </row>
    <row r="54" spans="1:1" x14ac:dyDescent="0.25">
      <c r="A54" s="72"/>
    </row>
    <row r="55" spans="1:1" x14ac:dyDescent="0.25">
      <c r="A55" s="72"/>
    </row>
    <row r="56" spans="1:1" x14ac:dyDescent="0.25">
      <c r="A56" s="72"/>
    </row>
    <row r="57" spans="1:1" x14ac:dyDescent="0.25">
      <c r="A57" s="72"/>
    </row>
    <row r="58" spans="1:1" x14ac:dyDescent="0.25">
      <c r="A58" s="72"/>
    </row>
    <row r="59" spans="1:1" x14ac:dyDescent="0.25">
      <c r="A59" s="72"/>
    </row>
    <row r="60" spans="1:1" x14ac:dyDescent="0.25">
      <c r="A60" s="72"/>
    </row>
    <row r="61" spans="1:1" x14ac:dyDescent="0.25">
      <c r="A61" s="72"/>
    </row>
    <row r="62" spans="1:1" x14ac:dyDescent="0.25">
      <c r="A62" s="72"/>
    </row>
    <row r="63" spans="1:1" x14ac:dyDescent="0.25">
      <c r="A63" s="72"/>
    </row>
    <row r="64" spans="1:1" x14ac:dyDescent="0.25">
      <c r="A64" s="72"/>
    </row>
    <row r="65" spans="1:1" x14ac:dyDescent="0.25">
      <c r="A65" s="72"/>
    </row>
    <row r="66" spans="1:1" x14ac:dyDescent="0.25">
      <c r="A66" s="72"/>
    </row>
    <row r="67" spans="1:1" x14ac:dyDescent="0.25">
      <c r="A67" s="72"/>
    </row>
    <row r="68" spans="1:1" x14ac:dyDescent="0.25">
      <c r="A68" s="72"/>
    </row>
    <row r="69" spans="1:1" x14ac:dyDescent="0.25">
      <c r="A69" s="72"/>
    </row>
    <row r="70" spans="1:1" x14ac:dyDescent="0.25">
      <c r="A70" s="72"/>
    </row>
    <row r="71" spans="1:1" x14ac:dyDescent="0.25">
      <c r="A71" s="72"/>
    </row>
    <row r="72" spans="1:1" x14ac:dyDescent="0.25">
      <c r="A72" s="72"/>
    </row>
    <row r="73" spans="1:1" x14ac:dyDescent="0.25">
      <c r="A73" s="72"/>
    </row>
    <row r="74" spans="1:1" x14ac:dyDescent="0.25">
      <c r="A74" s="72"/>
    </row>
    <row r="75" spans="1:1" x14ac:dyDescent="0.25">
      <c r="A75" s="72"/>
    </row>
    <row r="76" spans="1:1" x14ac:dyDescent="0.25">
      <c r="A76" s="72"/>
    </row>
    <row r="77" spans="1:1" x14ac:dyDescent="0.25">
      <c r="A77" s="72"/>
    </row>
    <row r="78" spans="1:1" x14ac:dyDescent="0.25">
      <c r="A78" s="72"/>
    </row>
    <row r="79" spans="1:1" x14ac:dyDescent="0.25">
      <c r="A79" s="72"/>
    </row>
    <row r="80" spans="1:1" x14ac:dyDescent="0.25">
      <c r="A80" s="72"/>
    </row>
    <row r="81" spans="1:1" x14ac:dyDescent="0.25">
      <c r="A81" s="72"/>
    </row>
    <row r="82" spans="1:1" x14ac:dyDescent="0.25">
      <c r="A82" s="72"/>
    </row>
    <row r="83" spans="1:1" x14ac:dyDescent="0.25">
      <c r="A83" s="72"/>
    </row>
    <row r="85" spans="1:1" x14ac:dyDescent="0.25">
      <c r="A85" s="72"/>
    </row>
    <row r="86" spans="1:1" x14ac:dyDescent="0.25">
      <c r="A86" s="72"/>
    </row>
    <row r="87" spans="1:1" x14ac:dyDescent="0.25">
      <c r="A87" s="72"/>
    </row>
    <row r="88" spans="1:1" x14ac:dyDescent="0.25">
      <c r="A88" s="72"/>
    </row>
    <row r="89" spans="1:1" x14ac:dyDescent="0.25">
      <c r="A89" s="72"/>
    </row>
    <row r="90" spans="1:1" x14ac:dyDescent="0.25">
      <c r="A90" s="72"/>
    </row>
    <row r="91" spans="1:1" x14ac:dyDescent="0.25">
      <c r="A91" s="72"/>
    </row>
    <row r="92" spans="1:1" x14ac:dyDescent="0.25">
      <c r="A92" s="72"/>
    </row>
    <row r="93" spans="1:1" x14ac:dyDescent="0.25">
      <c r="A93" s="72"/>
    </row>
    <row r="94" spans="1:1" x14ac:dyDescent="0.25">
      <c r="A94" s="72"/>
    </row>
    <row r="95" spans="1:1" x14ac:dyDescent="0.25">
      <c r="A95" s="72"/>
    </row>
    <row r="96" spans="1:1" x14ac:dyDescent="0.25">
      <c r="A96" s="72"/>
    </row>
    <row r="97" spans="1:1" x14ac:dyDescent="0.25">
      <c r="A97" s="72"/>
    </row>
    <row r="98" spans="1:1" x14ac:dyDescent="0.25">
      <c r="A98" s="72"/>
    </row>
    <row r="99" spans="1:1" x14ac:dyDescent="0.25">
      <c r="A99" s="72"/>
    </row>
    <row r="100" spans="1:1" x14ac:dyDescent="0.25">
      <c r="A100" s="72"/>
    </row>
    <row r="101" spans="1:1" x14ac:dyDescent="0.25">
      <c r="A101" s="72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C9" sqref="C9"/>
    </sheetView>
  </sheetViews>
  <sheetFormatPr defaultColWidth="9.140625" defaultRowHeight="12.75" x14ac:dyDescent="0.25"/>
  <cols>
    <col min="1" max="1" width="9.140625" style="57"/>
    <col min="2" max="2" width="76.28515625" style="57" customWidth="1"/>
    <col min="3" max="3" width="13.28515625" style="59" bestFit="1" customWidth="1"/>
    <col min="4" max="16384" width="9.140625" style="57"/>
  </cols>
  <sheetData>
    <row r="1" spans="1:11" ht="19.5" customHeight="1" x14ac:dyDescent="0.25">
      <c r="A1" s="52" t="s">
        <v>65</v>
      </c>
      <c r="B1" s="53" t="s">
        <v>44</v>
      </c>
      <c r="C1" s="54">
        <v>17269</v>
      </c>
      <c r="D1" s="55"/>
      <c r="E1" s="55"/>
      <c r="F1" s="55"/>
      <c r="G1" s="55"/>
      <c r="H1" s="55"/>
      <c r="I1" s="55"/>
      <c r="J1" s="55"/>
      <c r="K1" s="56"/>
    </row>
    <row r="2" spans="1:11" ht="19.5" customHeight="1" x14ac:dyDescent="0.25">
      <c r="A2" s="52" t="s">
        <v>66</v>
      </c>
      <c r="B2" s="53" t="s">
        <v>45</v>
      </c>
      <c r="C2" s="54">
        <v>13275</v>
      </c>
      <c r="D2" s="55"/>
      <c r="E2" s="55"/>
      <c r="F2" s="55"/>
      <c r="G2" s="55"/>
      <c r="H2" s="55"/>
      <c r="I2" s="55"/>
      <c r="J2" s="55"/>
      <c r="K2" s="56"/>
    </row>
    <row r="3" spans="1:11" ht="19.5" customHeight="1" x14ac:dyDescent="0.25">
      <c r="A3" s="52" t="s">
        <v>67</v>
      </c>
      <c r="B3" s="53" t="s">
        <v>46</v>
      </c>
      <c r="C3" s="58">
        <v>11776</v>
      </c>
    </row>
    <row r="4" spans="1:11" ht="19.5" customHeight="1" x14ac:dyDescent="0.25">
      <c r="A4" s="52" t="s">
        <v>68</v>
      </c>
      <c r="B4" s="52" t="s">
        <v>47</v>
      </c>
      <c r="C4" s="58">
        <v>13409</v>
      </c>
    </row>
    <row r="5" spans="1:11" ht="19.5" customHeight="1" x14ac:dyDescent="0.25">
      <c r="A5" s="52" t="s">
        <v>69</v>
      </c>
      <c r="B5" s="52" t="s">
        <v>48</v>
      </c>
      <c r="C5" s="58">
        <v>12921</v>
      </c>
    </row>
    <row r="6" spans="1:11" ht="19.5" customHeight="1" x14ac:dyDescent="0.25">
      <c r="A6" s="52" t="s">
        <v>70</v>
      </c>
      <c r="B6" s="52" t="s">
        <v>49</v>
      </c>
      <c r="C6" s="58">
        <v>21852</v>
      </c>
    </row>
    <row r="7" spans="1:11" ht="19.5" customHeight="1" x14ac:dyDescent="0.25">
      <c r="A7" s="52" t="s">
        <v>71</v>
      </c>
      <c r="B7" s="52" t="s">
        <v>50</v>
      </c>
      <c r="C7" s="58">
        <v>12880</v>
      </c>
    </row>
    <row r="8" spans="1:11" ht="19.5" customHeight="1" x14ac:dyDescent="0.25">
      <c r="A8" s="52" t="s">
        <v>72</v>
      </c>
      <c r="B8" s="52" t="s">
        <v>51</v>
      </c>
      <c r="C8" s="58">
        <v>11108</v>
      </c>
    </row>
    <row r="9" spans="1:11" ht="19.5" customHeight="1" x14ac:dyDescent="0.25">
      <c r="A9" s="52" t="s">
        <v>73</v>
      </c>
      <c r="B9" s="52" t="s">
        <v>52</v>
      </c>
      <c r="C9" s="58">
        <v>12886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40D08D2A0CC5C41AB82ED9D1F8647EC" ma:contentTypeVersion="2" ma:contentTypeDescription="Create a new document." ma:contentTypeScope="" ma:versionID="d96b7dcaa909a356c9b1c88f1025993e">
  <xsd:schema xmlns:xsd="http://www.w3.org/2001/XMLSchema" xmlns:xs="http://www.w3.org/2001/XMLSchema" xmlns:p="http://schemas.microsoft.com/office/2006/metadata/properties" xmlns:ns2="1096e588-875a-4e48-ba85-ea1554ece10c" targetNamespace="http://schemas.microsoft.com/office/2006/metadata/properties" ma:root="true" ma:fieldsID="fe0b12ed183bb4e9f70cf1d110ac93da" ns2:_="">
    <xsd:import namespace="1096e588-875a-4e48-ba85-ea1554ece1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96e588-875a-4e48-ba85-ea1554ece10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1096e588-875a-4e48-ba85-ea1554ece10c">6PXVCHXRUD45-1407571288-102428</_dlc_DocId>
    <_dlc_DocIdUrl xmlns="1096e588-875a-4e48-ba85-ea1554ece10c">
      <Url>http://sharepoint/sirr/_layouts/15/DocIdRedir.aspx?ID=6PXVCHXRUD45-1407571288-102428</Url>
      <Description>6PXVCHXRUD45-1407571288-102428</Description>
    </_dlc_DocIdUrl>
  </documentManagement>
</p:properties>
</file>

<file path=customXml/itemProps1.xml><?xml version="1.0" encoding="utf-8"?>
<ds:datastoreItem xmlns:ds="http://schemas.openxmlformats.org/officeDocument/2006/customXml" ds:itemID="{6135F161-01DB-45FC-85FD-5E914C01B88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6243F65-3325-4148-97E6-3C6A74DA0D5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A47FBF31-FD07-49CD-AD2D-90EA057371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096e588-875a-4e48-ba85-ea1554ece1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029DAE54-0E85-43EA-939F-4A90DAECDD07}">
  <ds:schemaRefs>
    <ds:schemaRef ds:uri="http://schemas.openxmlformats.org/package/2006/metadata/core-properties"/>
    <ds:schemaRef ds:uri="http://www.w3.org/XML/1998/namespace"/>
    <ds:schemaRef ds:uri="1096e588-875a-4e48-ba85-ea1554ece10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terms/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TTIP 73-05</vt:lpstr>
      <vt:lpstr>Uputa za popunjavanje tablice</vt:lpstr>
      <vt:lpstr>Sheet1</vt:lpstr>
      <vt:lpstr>'TTIP 73-05'!Print_Area</vt:lpstr>
    </vt:vector>
  </TitlesOfParts>
  <Company>APPRRR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Snježana Čondić</dc:creator>
  <cp:lastModifiedBy>APPRRR</cp:lastModifiedBy>
  <cp:lastPrinted>2018-03-12T13:06:29Z</cp:lastPrinted>
  <dcterms:created xsi:type="dcterms:W3CDTF">2017-03-28T13:44:12Z</dcterms:created>
  <dcterms:modified xsi:type="dcterms:W3CDTF">2025-12-19T10:50:39Z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0x010100540D08D2A0CC5C41AB82ED9D1F8647EC</vt:lpwstr>
  </property>
  <property fmtid="{D5CDD505-2E9C-101B-9397-08002B2CF9AE}" pid="3" name="_dlc_DocIdItemGuid">
    <vt:lpwstr>6bcb0523-18d2-4dec-b15b-23e8236ccaa4</vt:lpwstr>
  </property>
</Properties>
</file>